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kola\Desktop\Završni 2025\Fin. izvještaj 12-25\"/>
    </mc:Choice>
  </mc:AlternateContent>
  <xr:revisionPtr revIDLastSave="0" documentId="13_ncr:1_{B16C3D90-76E0-49D4-9165-41D21128C8D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E340" i="9" s="1"/>
  <c r="G340" i="9"/>
  <c r="F340" i="9"/>
  <c r="B340" i="9"/>
  <c r="F339" i="9"/>
  <c r="F338" i="9"/>
  <c r="F337" i="9"/>
  <c r="F336" i="9"/>
  <c r="H335" i="9"/>
  <c r="G335" i="9"/>
  <c r="F335" i="9"/>
  <c r="E335" i="9"/>
  <c r="B335" i="9" s="1"/>
  <c r="F334" i="9"/>
  <c r="H333" i="9"/>
  <c r="G333" i="9"/>
  <c r="E333" i="9" s="1"/>
  <c r="B333" i="9" s="1"/>
  <c r="F333" i="9"/>
  <c r="H332" i="9"/>
  <c r="E332" i="9" s="1"/>
  <c r="G332" i="9"/>
  <c r="F332" i="9"/>
  <c r="B332" i="9"/>
  <c r="H331" i="9"/>
  <c r="G331" i="9"/>
  <c r="F331" i="9"/>
  <c r="E331" i="9"/>
  <c r="B331" i="9" s="1"/>
  <c r="H330" i="9"/>
  <c r="G330" i="9"/>
  <c r="E330" i="9" s="1"/>
  <c r="B330" i="9" s="1"/>
  <c r="F330" i="9"/>
  <c r="H329" i="9"/>
  <c r="G329" i="9"/>
  <c r="E329" i="9" s="1"/>
  <c r="B329" i="9" s="1"/>
  <c r="F329" i="9"/>
  <c r="H328" i="9"/>
  <c r="E328" i="9" s="1"/>
  <c r="G328" i="9"/>
  <c r="F328" i="9"/>
  <c r="B328" i="9"/>
  <c r="H327" i="9"/>
  <c r="G327" i="9"/>
  <c r="E327" i="9" s="1"/>
  <c r="B327" i="9" s="1"/>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E304" i="9" s="1"/>
  <c r="G304" i="9"/>
  <c r="F304" i="9"/>
  <c r="B304" i="9"/>
  <c r="H303" i="9"/>
  <c r="G303" i="9"/>
  <c r="F303" i="9"/>
  <c r="E303" i="9"/>
  <c r="B303" i="9" s="1"/>
  <c r="F302" i="9"/>
  <c r="F301" i="9"/>
  <c r="F300" i="9"/>
  <c r="F299" i="9"/>
  <c r="F297" i="9"/>
  <c r="L296" i="9"/>
  <c r="F296" i="9" s="1"/>
  <c r="H296" i="9"/>
  <c r="F295" i="9"/>
  <c r="I294" i="9"/>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E287" i="9"/>
  <c r="B287" i="9" s="1"/>
  <c r="M286" i="9"/>
  <c r="L286" i="9"/>
  <c r="F286" i="9" s="1"/>
  <c r="B286" i="9" s="1"/>
  <c r="E286" i="9"/>
  <c r="M285" i="9"/>
  <c r="L285" i="9"/>
  <c r="F285" i="9" s="1"/>
  <c r="E285" i="9"/>
  <c r="M284" i="9"/>
  <c r="L284" i="9"/>
  <c r="F284" i="9"/>
  <c r="B284" i="9" s="1"/>
  <c r="E284" i="9"/>
  <c r="M283" i="9"/>
  <c r="L283" i="9"/>
  <c r="F283" i="9" s="1"/>
  <c r="B283" i="9" s="1"/>
  <c r="E283" i="9"/>
  <c r="M282" i="9"/>
  <c r="F282" i="9" s="1"/>
  <c r="L282" i="9"/>
  <c r="E282" i="9"/>
  <c r="B282" i="9"/>
  <c r="M281" i="9"/>
  <c r="L281" i="9"/>
  <c r="F281" i="9"/>
  <c r="E281" i="9"/>
  <c r="B281" i="9" s="1"/>
  <c r="M280" i="9"/>
  <c r="L280" i="9"/>
  <c r="F280" i="9"/>
  <c r="E280" i="9"/>
  <c r="B280" i="9" s="1"/>
  <c r="M279" i="9"/>
  <c r="L279" i="9"/>
  <c r="F279" i="9" s="1"/>
  <c r="E279" i="9"/>
  <c r="B279" i="9" s="1"/>
  <c r="M278" i="9"/>
  <c r="L278" i="9"/>
  <c r="E278" i="9"/>
  <c r="M277" i="9"/>
  <c r="L277" i="9"/>
  <c r="F277" i="9" s="1"/>
  <c r="E277" i="9"/>
  <c r="M276" i="9"/>
  <c r="L276" i="9"/>
  <c r="F276" i="9"/>
  <c r="B276" i="9" s="1"/>
  <c r="E276" i="9"/>
  <c r="M275" i="9"/>
  <c r="L275" i="9"/>
  <c r="F275" i="9" s="1"/>
  <c r="B275" i="9" s="1"/>
  <c r="E275" i="9"/>
  <c r="M274" i="9"/>
  <c r="F274" i="9" s="1"/>
  <c r="L274" i="9"/>
  <c r="E274" i="9"/>
  <c r="B274" i="9"/>
  <c r="M273" i="9"/>
  <c r="L273" i="9"/>
  <c r="F273" i="9"/>
  <c r="E273" i="9"/>
  <c r="B273" i="9" s="1"/>
  <c r="M272" i="9"/>
  <c r="L272" i="9"/>
  <c r="F272" i="9"/>
  <c r="E272" i="9"/>
  <c r="M271" i="9"/>
  <c r="L271" i="9"/>
  <c r="F271" i="9" s="1"/>
  <c r="E271" i="9"/>
  <c r="B271" i="9" s="1"/>
  <c r="M270" i="9"/>
  <c r="L270" i="9"/>
  <c r="E270" i="9"/>
  <c r="M269" i="9"/>
  <c r="L269" i="9"/>
  <c r="F269" i="9" s="1"/>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E263" i="9"/>
  <c r="B263" i="9" s="1"/>
  <c r="M262" i="9"/>
  <c r="F262" i="9" s="1"/>
  <c r="B262" i="9" s="1"/>
  <c r="L262" i="9"/>
  <c r="E262" i="9"/>
  <c r="M261" i="9"/>
  <c r="L261" i="9"/>
  <c r="F261" i="9" s="1"/>
  <c r="E261" i="9"/>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E255" i="9"/>
  <c r="B255" i="9" s="1"/>
  <c r="M254" i="9"/>
  <c r="L254" i="9"/>
  <c r="E254" i="9"/>
  <c r="M253" i="9"/>
  <c r="L253" i="9"/>
  <c r="F253" i="9" s="1"/>
  <c r="E253" i="9"/>
  <c r="M252" i="9"/>
  <c r="L252" i="9"/>
  <c r="F252" i="9"/>
  <c r="B252" i="9" s="1"/>
  <c r="E252" i="9"/>
  <c r="M251" i="9"/>
  <c r="L251" i="9"/>
  <c r="F251" i="9" s="1"/>
  <c r="B251" i="9" s="1"/>
  <c r="E251" i="9"/>
  <c r="M250" i="9"/>
  <c r="F250" i="9" s="1"/>
  <c r="L250" i="9"/>
  <c r="E250" i="9"/>
  <c r="B250" i="9"/>
  <c r="M249" i="9"/>
  <c r="L249" i="9"/>
  <c r="F249" i="9"/>
  <c r="E249" i="9"/>
  <c r="B249" i="9" s="1"/>
  <c r="M248" i="9"/>
  <c r="L248" i="9"/>
  <c r="F248" i="9"/>
  <c r="B248" i="9" s="1"/>
  <c r="E248" i="9"/>
  <c r="M247" i="9"/>
  <c r="L247" i="9"/>
  <c r="F247" i="9" s="1"/>
  <c r="E247" i="9"/>
  <c r="B247" i="9" s="1"/>
  <c r="M246" i="9"/>
  <c r="L246" i="9"/>
  <c r="E246" i="9"/>
  <c r="M245" i="9"/>
  <c r="L245" i="9"/>
  <c r="F245" i="9" s="1"/>
  <c r="E245" i="9"/>
  <c r="B245" i="9" s="1"/>
  <c r="M244" i="9"/>
  <c r="L244" i="9"/>
  <c r="F244" i="9"/>
  <c r="B244" i="9" s="1"/>
  <c r="E244" i="9"/>
  <c r="M243" i="9"/>
  <c r="L243" i="9"/>
  <c r="F243" i="9" s="1"/>
  <c r="B243" i="9" s="1"/>
  <c r="E243" i="9"/>
  <c r="M242" i="9"/>
  <c r="F242" i="9" s="1"/>
  <c r="B242" i="9" s="1"/>
  <c r="L242" i="9"/>
  <c r="E242" i="9"/>
  <c r="M241" i="9"/>
  <c r="L241" i="9"/>
  <c r="F241" i="9"/>
  <c r="E241" i="9"/>
  <c r="B241" i="9" s="1"/>
  <c r="M240" i="9"/>
  <c r="L240" i="9"/>
  <c r="F240" i="9"/>
  <c r="E240" i="9"/>
  <c r="M239" i="9"/>
  <c r="L239" i="9"/>
  <c r="F239" i="9" s="1"/>
  <c r="E239" i="9"/>
  <c r="M238" i="9"/>
  <c r="L238" i="9"/>
  <c r="F238" i="9" s="1"/>
  <c r="E238" i="9"/>
  <c r="B238" i="9"/>
  <c r="M237" i="9"/>
  <c r="L237" i="9"/>
  <c r="F237" i="9" s="1"/>
  <c r="E237" i="9"/>
  <c r="B237" i="9" s="1"/>
  <c r="M236" i="9"/>
  <c r="L236" i="9"/>
  <c r="E236" i="9"/>
  <c r="M235" i="9"/>
  <c r="L235" i="9"/>
  <c r="F235" i="9" s="1"/>
  <c r="B235" i="9" s="1"/>
  <c r="E235" i="9"/>
  <c r="M234" i="9"/>
  <c r="F234" i="9" s="1"/>
  <c r="L234" i="9"/>
  <c r="E234" i="9"/>
  <c r="B234" i="9"/>
  <c r="M233" i="9"/>
  <c r="L233" i="9"/>
  <c r="F233" i="9"/>
  <c r="E233" i="9"/>
  <c r="B233" i="9" s="1"/>
  <c r="M232" i="9"/>
  <c r="L232" i="9"/>
  <c r="F232" i="9"/>
  <c r="B232" i="9" s="1"/>
  <c r="E232" i="9"/>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E169" i="9" s="1"/>
  <c r="F169" i="9"/>
  <c r="B169" i="9"/>
  <c r="H168" i="9"/>
  <c r="G168" i="9"/>
  <c r="F168" i="9"/>
  <c r="E168" i="9"/>
  <c r="B168" i="9" s="1"/>
  <c r="H167" i="9"/>
  <c r="G167" i="9"/>
  <c r="F167" i="9"/>
  <c r="E167" i="9"/>
  <c r="B167" i="9" s="1"/>
  <c r="H166" i="9"/>
  <c r="G166" i="9"/>
  <c r="E166" i="9" s="1"/>
  <c r="B166" i="9" s="1"/>
  <c r="F166" i="9"/>
  <c r="H165" i="9"/>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F159" i="9"/>
  <c r="E159" i="9"/>
  <c r="H158" i="9"/>
  <c r="G158" i="9"/>
  <c r="E158" i="9" s="1"/>
  <c r="B158" i="9" s="1"/>
  <c r="F158" i="9"/>
  <c r="H157" i="9"/>
  <c r="G157" i="9"/>
  <c r="F157" i="9"/>
  <c r="F156" i="9"/>
  <c r="H155" i="9"/>
  <c r="G155" i="9"/>
  <c r="F155" i="9"/>
  <c r="E155" i="9"/>
  <c r="H154" i="9"/>
  <c r="G154" i="9"/>
  <c r="E154" i="9" s="1"/>
  <c r="B154" i="9" s="1"/>
  <c r="F154" i="9"/>
  <c r="H153" i="9"/>
  <c r="G153" i="9"/>
  <c r="E153" i="9" s="1"/>
  <c r="F153" i="9"/>
  <c r="B153" i="9"/>
  <c r="H152" i="9"/>
  <c r="G152" i="9"/>
  <c r="F152" i="9"/>
  <c r="E152" i="9"/>
  <c r="B152" i="9" s="1"/>
  <c r="H151" i="9"/>
  <c r="G151" i="9"/>
  <c r="E151" i="9" s="1"/>
  <c r="F151" i="9"/>
  <c r="H150" i="9"/>
  <c r="G150" i="9"/>
  <c r="E150" i="9" s="1"/>
  <c r="B150" i="9" s="1"/>
  <c r="F150" i="9"/>
  <c r="H149" i="9"/>
  <c r="E149" i="9" s="1"/>
  <c r="G149" i="9"/>
  <c r="F149" i="9"/>
  <c r="B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F131" i="9"/>
  <c r="B131" i="9" s="1"/>
  <c r="E131" i="9"/>
  <c r="H130" i="9"/>
  <c r="G130" i="9"/>
  <c r="E130" i="9" s="1"/>
  <c r="B130" i="9" s="1"/>
  <c r="F130" i="9"/>
  <c r="H129" i="9"/>
  <c r="G129" i="9"/>
  <c r="E129" i="9" s="1"/>
  <c r="F129" i="9"/>
  <c r="B129" i="9"/>
  <c r="H128" i="9"/>
  <c r="G128" i="9"/>
  <c r="F128" i="9"/>
  <c r="E128" i="9"/>
  <c r="B128" i="9" s="1"/>
  <c r="H127" i="9"/>
  <c r="G127" i="9"/>
  <c r="E127" i="9" s="1"/>
  <c r="F127" i="9"/>
  <c r="H126" i="9"/>
  <c r="G126" i="9"/>
  <c r="E126" i="9" s="1"/>
  <c r="B126" i="9" s="1"/>
  <c r="F126" i="9"/>
  <c r="H125" i="9"/>
  <c r="G125" i="9"/>
  <c r="E125" i="9" s="1"/>
  <c r="B125" i="9" s="1"/>
  <c r="F125" i="9"/>
  <c r="H124" i="9"/>
  <c r="G124" i="9"/>
  <c r="F124" i="9"/>
  <c r="E124" i="9"/>
  <c r="B124" i="9" s="1"/>
  <c r="H123" i="9"/>
  <c r="G123" i="9"/>
  <c r="F123" i="9"/>
  <c r="B123" i="9" s="1"/>
  <c r="E123" i="9"/>
  <c r="H122" i="9"/>
  <c r="G122" i="9"/>
  <c r="E122" i="9" s="1"/>
  <c r="B122" i="9" s="1"/>
  <c r="F122" i="9"/>
  <c r="H121" i="9"/>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F115" i="9"/>
  <c r="B115" i="9" s="1"/>
  <c r="E115" i="9"/>
  <c r="H114" i="9"/>
  <c r="G114" i="9"/>
  <c r="E114" i="9" s="1"/>
  <c r="B114" i="9" s="1"/>
  <c r="F114" i="9"/>
  <c r="H113" i="9"/>
  <c r="G113" i="9"/>
  <c r="E113" i="9" s="1"/>
  <c r="B113" i="9" s="1"/>
  <c r="F113" i="9"/>
  <c r="H112" i="9"/>
  <c r="G112" i="9"/>
  <c r="F112" i="9"/>
  <c r="E112" i="9"/>
  <c r="B112" i="9" s="1"/>
  <c r="H111" i="9"/>
  <c r="G111" i="9"/>
  <c r="E111" i="9" s="1"/>
  <c r="F111" i="9"/>
  <c r="H110" i="9"/>
  <c r="G110" i="9"/>
  <c r="E110" i="9" s="1"/>
  <c r="B110" i="9" s="1"/>
  <c r="F110" i="9"/>
  <c r="H109" i="9"/>
  <c r="G109" i="9"/>
  <c r="E109" i="9" s="1"/>
  <c r="F109" i="9"/>
  <c r="B109" i="9"/>
  <c r="H108" i="9"/>
  <c r="G108" i="9"/>
  <c r="F108" i="9"/>
  <c r="E108" i="9"/>
  <c r="B108" i="9" s="1"/>
  <c r="H107" i="9"/>
  <c r="G107" i="9"/>
  <c r="F107" i="9"/>
  <c r="B107" i="9" s="1"/>
  <c r="E107" i="9"/>
  <c r="H106" i="9"/>
  <c r="G106" i="9"/>
  <c r="E106" i="9" s="1"/>
  <c r="B106" i="9" s="1"/>
  <c r="F106" i="9"/>
  <c r="H105" i="9"/>
  <c r="G105" i="9"/>
  <c r="F105" i="9"/>
  <c r="H104" i="9"/>
  <c r="G104" i="9"/>
  <c r="F104" i="9"/>
  <c r="E104" i="9"/>
  <c r="B104" i="9" s="1"/>
  <c r="H103" i="9"/>
  <c r="G103" i="9"/>
  <c r="E103" i="9" s="1"/>
  <c r="F103" i="9"/>
  <c r="H102" i="9"/>
  <c r="G102" i="9"/>
  <c r="E102" i="9" s="1"/>
  <c r="B102" i="9" s="1"/>
  <c r="F102" i="9"/>
  <c r="H101" i="9"/>
  <c r="G101" i="9"/>
  <c r="F101" i="9"/>
  <c r="H100" i="9"/>
  <c r="G100" i="9"/>
  <c r="F100" i="9"/>
  <c r="E100" i="9"/>
  <c r="B100" i="9" s="1"/>
  <c r="H99" i="9"/>
  <c r="G99" i="9"/>
  <c r="F99" i="9"/>
  <c r="B99" i="9" s="1"/>
  <c r="E99" i="9"/>
  <c r="H98" i="9"/>
  <c r="G98" i="9"/>
  <c r="E98" i="9" s="1"/>
  <c r="B98" i="9" s="1"/>
  <c r="F98" i="9"/>
  <c r="H97" i="9"/>
  <c r="G97" i="9"/>
  <c r="F97" i="9"/>
  <c r="H96" i="9"/>
  <c r="G96" i="9"/>
  <c r="F96" i="9"/>
  <c r="E96" i="9"/>
  <c r="B96" i="9" s="1"/>
  <c r="H95" i="9"/>
  <c r="G95" i="9"/>
  <c r="E95" i="9" s="1"/>
  <c r="B95" i="9" s="1"/>
  <c r="F95" i="9"/>
  <c r="H94" i="9"/>
  <c r="G94" i="9"/>
  <c r="E94" i="9" s="1"/>
  <c r="B94" i="9" s="1"/>
  <c r="F94" i="9"/>
  <c r="H93" i="9"/>
  <c r="G93" i="9"/>
  <c r="E93" i="9" s="1"/>
  <c r="B93" i="9" s="1"/>
  <c r="F93" i="9"/>
  <c r="H92" i="9"/>
  <c r="G92" i="9"/>
  <c r="F92" i="9"/>
  <c r="E92" i="9"/>
  <c r="B92" i="9" s="1"/>
  <c r="H91" i="9"/>
  <c r="G91" i="9"/>
  <c r="F91" i="9"/>
  <c r="B91" i="9" s="1"/>
  <c r="E91" i="9"/>
  <c r="H90" i="9"/>
  <c r="G90" i="9"/>
  <c r="E90" i="9" s="1"/>
  <c r="B90" i="9" s="1"/>
  <c r="F90" i="9"/>
  <c r="H89" i="9"/>
  <c r="G89" i="9"/>
  <c r="E89" i="9" s="1"/>
  <c r="F89" i="9"/>
  <c r="B89" i="9"/>
  <c r="H88" i="9"/>
  <c r="G88" i="9"/>
  <c r="F88" i="9"/>
  <c r="E88" i="9"/>
  <c r="B88" i="9" s="1"/>
  <c r="H87" i="9"/>
  <c r="G87" i="9"/>
  <c r="E87" i="9" s="1"/>
  <c r="F87" i="9"/>
  <c r="H86" i="9"/>
  <c r="G86" i="9"/>
  <c r="E86" i="9" s="1"/>
  <c r="B86" i="9" s="1"/>
  <c r="F86" i="9"/>
  <c r="H85" i="9"/>
  <c r="G85" i="9"/>
  <c r="F85" i="9"/>
  <c r="H84" i="9"/>
  <c r="G84" i="9"/>
  <c r="F84" i="9"/>
  <c r="E84" i="9"/>
  <c r="B84" i="9" s="1"/>
  <c r="H83" i="9"/>
  <c r="G83" i="9"/>
  <c r="F83" i="9"/>
  <c r="B83" i="9" s="1"/>
  <c r="E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F77" i="9"/>
  <c r="H76" i="9"/>
  <c r="G76" i="9"/>
  <c r="F76" i="9"/>
  <c r="E76" i="9"/>
  <c r="B76" i="9" s="1"/>
  <c r="H75" i="9"/>
  <c r="G75" i="9"/>
  <c r="F75" i="9"/>
  <c r="B75" i="9" s="1"/>
  <c r="E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E69" i="9" s="1"/>
  <c r="F69" i="9"/>
  <c r="B69" i="9"/>
  <c r="H68" i="9"/>
  <c r="G68" i="9"/>
  <c r="F68" i="9"/>
  <c r="E68" i="9"/>
  <c r="B68" i="9" s="1"/>
  <c r="H67" i="9"/>
  <c r="G67" i="9"/>
  <c r="F67" i="9"/>
  <c r="B67" i="9" s="1"/>
  <c r="E67" i="9"/>
  <c r="H66" i="9"/>
  <c r="G66" i="9"/>
  <c r="E66" i="9" s="1"/>
  <c r="B66" i="9" s="1"/>
  <c r="F66" i="9"/>
  <c r="H65" i="9"/>
  <c r="G65" i="9"/>
  <c r="E65" i="9" s="1"/>
  <c r="F65" i="9"/>
  <c r="B65" i="9"/>
  <c r="H64" i="9"/>
  <c r="G64" i="9"/>
  <c r="F64" i="9"/>
  <c r="E64" i="9"/>
  <c r="B64" i="9" s="1"/>
  <c r="H63" i="9"/>
  <c r="G63" i="9"/>
  <c r="E63" i="9" s="1"/>
  <c r="F63" i="9"/>
  <c r="H62" i="9"/>
  <c r="G62" i="9"/>
  <c r="E62" i="9" s="1"/>
  <c r="B62" i="9" s="1"/>
  <c r="F62" i="9"/>
  <c r="H61" i="9"/>
  <c r="G61" i="9"/>
  <c r="E61" i="9" s="1"/>
  <c r="B61" i="9" s="1"/>
  <c r="F61" i="9"/>
  <c r="H60" i="9"/>
  <c r="G60" i="9"/>
  <c r="F60" i="9"/>
  <c r="E60" i="9"/>
  <c r="B60" i="9" s="1"/>
  <c r="H59" i="9"/>
  <c r="G59" i="9"/>
  <c r="F59" i="9"/>
  <c r="B59" i="9" s="1"/>
  <c r="E59" i="9"/>
  <c r="H58" i="9"/>
  <c r="G58" i="9"/>
  <c r="E58" i="9" s="1"/>
  <c r="B58" i="9" s="1"/>
  <c r="F58" i="9"/>
  <c r="H57" i="9"/>
  <c r="G57" i="9"/>
  <c r="F57" i="9"/>
  <c r="H56" i="9"/>
  <c r="G56" i="9"/>
  <c r="F56" i="9"/>
  <c r="E56" i="9"/>
  <c r="B56" i="9" s="1"/>
  <c r="H55" i="9"/>
  <c r="G55" i="9"/>
  <c r="E55" i="9" s="1"/>
  <c r="F55" i="9"/>
  <c r="H54" i="9"/>
  <c r="G54" i="9"/>
  <c r="E54" i="9" s="1"/>
  <c r="B54" i="9" s="1"/>
  <c r="F54" i="9"/>
  <c r="H53" i="9"/>
  <c r="G53" i="9"/>
  <c r="F53" i="9"/>
  <c r="H52" i="9"/>
  <c r="G52" i="9"/>
  <c r="F52" i="9"/>
  <c r="E52" i="9"/>
  <c r="B52" i="9" s="1"/>
  <c r="H51" i="9"/>
  <c r="G51" i="9"/>
  <c r="F51" i="9"/>
  <c r="B51" i="9" s="1"/>
  <c r="E51" i="9"/>
  <c r="H50" i="9"/>
  <c r="G50" i="9"/>
  <c r="E50" i="9" s="1"/>
  <c r="B50" i="9" s="1"/>
  <c r="F50" i="9"/>
  <c r="H49" i="9"/>
  <c r="G49" i="9"/>
  <c r="E49" i="9" s="1"/>
  <c r="B49" i="9" s="1"/>
  <c r="F49" i="9"/>
  <c r="H48" i="9"/>
  <c r="G48" i="9"/>
  <c r="F48" i="9"/>
  <c r="E48" i="9"/>
  <c r="B48" i="9" s="1"/>
  <c r="H47" i="9"/>
  <c r="G47" i="9"/>
  <c r="E47" i="9" s="1"/>
  <c r="B47" i="9" s="1"/>
  <c r="F47" i="9"/>
  <c r="H46" i="9"/>
  <c r="G46" i="9"/>
  <c r="E46" i="9" s="1"/>
  <c r="B46" i="9" s="1"/>
  <c r="F46" i="9"/>
  <c r="H45" i="9"/>
  <c r="E45" i="9" s="1"/>
  <c r="G45" i="9"/>
  <c r="F45" i="9"/>
  <c r="B45" i="9"/>
  <c r="H44" i="9"/>
  <c r="G44" i="9"/>
  <c r="F44" i="9"/>
  <c r="E44" i="9"/>
  <c r="B44" i="9" s="1"/>
  <c r="H43" i="9"/>
  <c r="G43" i="9"/>
  <c r="F43" i="9"/>
  <c r="B43" i="9" s="1"/>
  <c r="E43" i="9"/>
  <c r="H42" i="9"/>
  <c r="G42" i="9"/>
  <c r="E42" i="9" s="1"/>
  <c r="B42" i="9" s="1"/>
  <c r="F42" i="9"/>
  <c r="H41" i="9"/>
  <c r="G41" i="9"/>
  <c r="F41" i="9"/>
  <c r="H40" i="9"/>
  <c r="G40" i="9"/>
  <c r="F40" i="9"/>
  <c r="E40" i="9"/>
  <c r="B40" i="9" s="1"/>
  <c r="H39" i="9"/>
  <c r="G39" i="9"/>
  <c r="E39" i="9" s="1"/>
  <c r="F39" i="9"/>
  <c r="H38" i="9"/>
  <c r="G38" i="9"/>
  <c r="E38" i="9" s="1"/>
  <c r="B38" i="9" s="1"/>
  <c r="F38" i="9"/>
  <c r="H37" i="9"/>
  <c r="G37" i="9"/>
  <c r="F37" i="9"/>
  <c r="H36" i="9"/>
  <c r="G36" i="9"/>
  <c r="F36" i="9"/>
  <c r="H35" i="9"/>
  <c r="G35" i="9"/>
  <c r="F35" i="9"/>
  <c r="B35" i="9" s="1"/>
  <c r="E35" i="9"/>
  <c r="H34" i="9"/>
  <c r="G34" i="9"/>
  <c r="E34" i="9" s="1"/>
  <c r="B34" i="9" s="1"/>
  <c r="F34" i="9"/>
  <c r="H33" i="9"/>
  <c r="G33" i="9"/>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B27" i="9" s="1"/>
  <c r="E27" i="9"/>
  <c r="H26" i="9"/>
  <c r="G26" i="9"/>
  <c r="E26" i="9" s="1"/>
  <c r="B26" i="9" s="1"/>
  <c r="F26" i="9"/>
  <c r="H25" i="9"/>
  <c r="G25" i="9"/>
  <c r="E25" i="9" s="1"/>
  <c r="F25" i="9"/>
  <c r="B25" i="9"/>
  <c r="F24" i="9"/>
  <c r="F4" i="9"/>
  <c r="O3" i="9"/>
  <c r="G296" i="9" s="1"/>
  <c r="E296" i="9" s="1"/>
  <c r="I3" i="9"/>
  <c r="H3" i="9"/>
  <c r="G3" i="9"/>
  <c r="D104" i="8"/>
  <c r="D97" i="8"/>
  <c r="C1674" i="1" s="1"/>
  <c r="H1674" i="1" s="1"/>
  <c r="D92" i="8"/>
  <c r="D87" i="8"/>
  <c r="D82" i="8"/>
  <c r="D77" i="8"/>
  <c r="C1654" i="1" s="1"/>
  <c r="H1654" i="1" s="1"/>
  <c r="D72" i="8"/>
  <c r="D67" i="8"/>
  <c r="D62" i="8"/>
  <c r="D57" i="8"/>
  <c r="C1634" i="1" s="1"/>
  <c r="H1634" i="1" s="1"/>
  <c r="D52" i="8"/>
  <c r="D46" i="8"/>
  <c r="D37" i="8"/>
  <c r="D27" i="8"/>
  <c r="D25" i="8" s="1"/>
  <c r="C1602" i="1" s="1"/>
  <c r="H1602" i="1" s="1"/>
  <c r="D18" i="8"/>
  <c r="C1595" i="1" s="1"/>
  <c r="H1595" i="1" s="1"/>
  <c r="D8" i="8"/>
  <c r="C1585" i="1" s="1"/>
  <c r="H1585" i="1" s="1"/>
  <c r="E44" i="7"/>
  <c r="D44" i="7"/>
  <c r="E39" i="7"/>
  <c r="E38" i="7" s="1"/>
  <c r="D39" i="7"/>
  <c r="D38" i="7"/>
  <c r="E30" i="7"/>
  <c r="D30" i="7"/>
  <c r="E23" i="7"/>
  <c r="D23" i="7"/>
  <c r="E22" i="7"/>
  <c r="E14" i="7"/>
  <c r="D14" i="7"/>
  <c r="C1547" i="1" s="1"/>
  <c r="J1547" i="1" s="1"/>
  <c r="E7" i="7"/>
  <c r="D7" i="7"/>
  <c r="E6" i="7"/>
  <c r="E5" i="7" s="1"/>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I30" i="3"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260" i="5"/>
  <c r="F259" i="5"/>
  <c r="F258" i="5"/>
  <c r="F257" i="5"/>
  <c r="E256" i="5"/>
  <c r="E255" i="5" s="1"/>
  <c r="E251" i="5" s="1"/>
  <c r="D256" i="5"/>
  <c r="F256" i="5" s="1"/>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E69" i="5" s="1"/>
  <c r="I23" i="3"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E12" i="5" s="1"/>
  <c r="D29" i="5"/>
  <c r="F29" i="5" s="1"/>
  <c r="F28" i="5"/>
  <c r="F27" i="5"/>
  <c r="F26" i="5"/>
  <c r="F25" i="5"/>
  <c r="F24" i="5"/>
  <c r="F23" i="5"/>
  <c r="F22" i="5"/>
  <c r="F21" i="5"/>
  <c r="F20" i="5"/>
  <c r="E19" i="5"/>
  <c r="D19" i="5"/>
  <c r="F18" i="5"/>
  <c r="F17" i="5"/>
  <c r="F16" i="5"/>
  <c r="F15" i="5"/>
  <c r="F14" i="5"/>
  <c r="E13" i="5"/>
  <c r="D13" i="5"/>
  <c r="F13" i="5" s="1"/>
  <c r="F11" i="5"/>
  <c r="F10" i="5"/>
  <c r="F9" i="5"/>
  <c r="E8" i="5"/>
  <c r="E7" i="5" s="1"/>
  <c r="E6"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E585" i="4"/>
  <c r="D585" i="4"/>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D427" i="4"/>
  <c r="D648" i="4" s="1"/>
  <c r="F648"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8" i="4"/>
  <c r="F267" i="4"/>
  <c r="F266" i="4"/>
  <c r="F265" i="4"/>
  <c r="F264" i="4"/>
  <c r="E263" i="4"/>
  <c r="E262" i="4" s="1"/>
  <c r="D263" i="4"/>
  <c r="F263" i="4" s="1"/>
  <c r="D262" i="4"/>
  <c r="F261" i="4"/>
  <c r="F260" i="4"/>
  <c r="F259" i="4"/>
  <c r="F258" i="4"/>
  <c r="E257" i="4"/>
  <c r="D257" i="4"/>
  <c r="F257" i="4" s="1"/>
  <c r="F256" i="4"/>
  <c r="F255" i="4"/>
  <c r="E254" i="4"/>
  <c r="E230" i="4" s="1"/>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E153"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G35" i="3"/>
  <c r="B35" i="3"/>
  <c r="I34" i="3"/>
  <c r="G34" i="3"/>
  <c r="B34" i="3"/>
  <c r="G33" i="3"/>
  <c r="B33" i="3"/>
  <c r="G31" i="3"/>
  <c r="B31" i="3"/>
  <c r="G30" i="3"/>
  <c r="B30" i="3"/>
  <c r="I29" i="3"/>
  <c r="H29" i="3"/>
  <c r="G29" i="3"/>
  <c r="B29" i="3"/>
  <c r="I28" i="3"/>
  <c r="H28" i="3"/>
  <c r="G28" i="3"/>
  <c r="B28" i="3"/>
  <c r="H27" i="3"/>
  <c r="G27" i="3"/>
  <c r="B27" i="3"/>
  <c r="I25"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D1578" i="1"/>
  <c r="C1578" i="1"/>
  <c r="J1578" i="1" s="1"/>
  <c r="D1577" i="1"/>
  <c r="D1576" i="1"/>
  <c r="C1576" i="1"/>
  <c r="J1576" i="1" s="1"/>
  <c r="D1575" i="1"/>
  <c r="C1575" i="1"/>
  <c r="D1574" i="1"/>
  <c r="C1574" i="1"/>
  <c r="D1573" i="1"/>
  <c r="C1573" i="1"/>
  <c r="J1573" i="1" s="1"/>
  <c r="D1572" i="1"/>
  <c r="C1572" i="1"/>
  <c r="H1572" i="1" s="1"/>
  <c r="D1570" i="1"/>
  <c r="C1570" i="1"/>
  <c r="D1569" i="1"/>
  <c r="C1569" i="1"/>
  <c r="J1569" i="1" s="1"/>
  <c r="D1568" i="1"/>
  <c r="C1568" i="1"/>
  <c r="J1568" i="1" s="1"/>
  <c r="D1567" i="1"/>
  <c r="C1567" i="1"/>
  <c r="D1566" i="1"/>
  <c r="C1566" i="1"/>
  <c r="D1565" i="1"/>
  <c r="C1565" i="1"/>
  <c r="J1565" i="1" s="1"/>
  <c r="D1564" i="1"/>
  <c r="C1564" i="1"/>
  <c r="J1564" i="1" s="1"/>
  <c r="D1563" i="1"/>
  <c r="C1563" i="1"/>
  <c r="D1562" i="1"/>
  <c r="C1562" i="1"/>
  <c r="D1561" i="1"/>
  <c r="C1561" i="1"/>
  <c r="J1561" i="1" s="1"/>
  <c r="D1560" i="1"/>
  <c r="C1560" i="1"/>
  <c r="J1560" i="1" s="1"/>
  <c r="D1559" i="1"/>
  <c r="C1559" i="1"/>
  <c r="D1558" i="1"/>
  <c r="C1558" i="1"/>
  <c r="D1557" i="1"/>
  <c r="C1557" i="1"/>
  <c r="J1557" i="1" s="1"/>
  <c r="D1556" i="1"/>
  <c r="D1555" i="1"/>
  <c r="D1554" i="1"/>
  <c r="C1554" i="1"/>
  <c r="J1554" i="1" s="1"/>
  <c r="D1553" i="1"/>
  <c r="C1553" i="1"/>
  <c r="J1553" i="1" s="1"/>
  <c r="D1552" i="1"/>
  <c r="C1552" i="1"/>
  <c r="J1552" i="1" s="1"/>
  <c r="D1551" i="1"/>
  <c r="C1551" i="1"/>
  <c r="D1550" i="1"/>
  <c r="C1550" i="1"/>
  <c r="J1550" i="1" s="1"/>
  <c r="D1549" i="1"/>
  <c r="C1549" i="1"/>
  <c r="J1549" i="1" s="1"/>
  <c r="D1548" i="1"/>
  <c r="C1548" i="1"/>
  <c r="J1548" i="1" s="1"/>
  <c r="D1547" i="1"/>
  <c r="D1546" i="1"/>
  <c r="C1546" i="1"/>
  <c r="J1546" i="1" s="1"/>
  <c r="D1545" i="1"/>
  <c r="C1545" i="1"/>
  <c r="J1545" i="1" s="1"/>
  <c r="D1544" i="1"/>
  <c r="C1544" i="1"/>
  <c r="D1543" i="1"/>
  <c r="C1543" i="1"/>
  <c r="D1542" i="1"/>
  <c r="C1542" i="1"/>
  <c r="J1542" i="1" s="1"/>
  <c r="D1541" i="1"/>
  <c r="C1541" i="1"/>
  <c r="J1541" i="1" s="1"/>
  <c r="D1540" i="1"/>
  <c r="C1540" i="1"/>
  <c r="D1539" i="1"/>
  <c r="D1536" i="1"/>
  <c r="C1536" i="1"/>
  <c r="H1536" i="1" s="1"/>
  <c r="D1535" i="1"/>
  <c r="C1535" i="1"/>
  <c r="H1535" i="1" s="1"/>
  <c r="D1534" i="1"/>
  <c r="C1534" i="1"/>
  <c r="H1534" i="1" s="1"/>
  <c r="D1533" i="1"/>
  <c r="C1533" i="1"/>
  <c r="D1532" i="1"/>
  <c r="C1532" i="1"/>
  <c r="H1532" i="1" s="1"/>
  <c r="D1531" i="1"/>
  <c r="C1531" i="1"/>
  <c r="H1531" i="1" s="1"/>
  <c r="D1530" i="1"/>
  <c r="C1530" i="1"/>
  <c r="H1530" i="1" s="1"/>
  <c r="D1529" i="1"/>
  <c r="C1529" i="1"/>
  <c r="D1528" i="1"/>
  <c r="C1528" i="1"/>
  <c r="H1528" i="1" s="1"/>
  <c r="D1527" i="1"/>
  <c r="C1527" i="1"/>
  <c r="H1527" i="1" s="1"/>
  <c r="D1526" i="1"/>
  <c r="C1526" i="1"/>
  <c r="H1526" i="1" s="1"/>
  <c r="D1525" i="1"/>
  <c r="C1525" i="1"/>
  <c r="D1524" i="1"/>
  <c r="C1524" i="1"/>
  <c r="H1524" i="1" s="1"/>
  <c r="D1523" i="1"/>
  <c r="C1523" i="1"/>
  <c r="H1523" i="1" s="1"/>
  <c r="D1522" i="1"/>
  <c r="C1522" i="1"/>
  <c r="D1521" i="1"/>
  <c r="C1521" i="1"/>
  <c r="D1520" i="1"/>
  <c r="C1520" i="1"/>
  <c r="H1520" i="1" s="1"/>
  <c r="D1519" i="1"/>
  <c r="C1519" i="1"/>
  <c r="H1519" i="1" s="1"/>
  <c r="D1518" i="1"/>
  <c r="C1518" i="1"/>
  <c r="H1518" i="1" s="1"/>
  <c r="D1517" i="1"/>
  <c r="C1517" i="1"/>
  <c r="D1516" i="1"/>
  <c r="C1516" i="1"/>
  <c r="H1516" i="1" s="1"/>
  <c r="D1515" i="1"/>
  <c r="C1515" i="1"/>
  <c r="H1515" i="1" s="1"/>
  <c r="D1514" i="1"/>
  <c r="C1514" i="1"/>
  <c r="H1514" i="1" s="1"/>
  <c r="D1513" i="1"/>
  <c r="C1513" i="1"/>
  <c r="D1512" i="1"/>
  <c r="C1512" i="1"/>
  <c r="H1512" i="1" s="1"/>
  <c r="D1511" i="1"/>
  <c r="C1511" i="1"/>
  <c r="D1510" i="1"/>
  <c r="D1509" i="1"/>
  <c r="C1509" i="1"/>
  <c r="D1508" i="1"/>
  <c r="C1508" i="1"/>
  <c r="H1508" i="1" s="1"/>
  <c r="D1507" i="1"/>
  <c r="C1507" i="1"/>
  <c r="H1507" i="1" s="1"/>
  <c r="D1506" i="1"/>
  <c r="C1506" i="1"/>
  <c r="H1506" i="1" s="1"/>
  <c r="D1505" i="1"/>
  <c r="C1505" i="1"/>
  <c r="D1504" i="1"/>
  <c r="C1504" i="1"/>
  <c r="H1504" i="1" s="1"/>
  <c r="D1503" i="1"/>
  <c r="C1503" i="1"/>
  <c r="H1503" i="1" s="1"/>
  <c r="D1502" i="1"/>
  <c r="C1502" i="1"/>
  <c r="H1502" i="1" s="1"/>
  <c r="D1501" i="1"/>
  <c r="C1501" i="1"/>
  <c r="D1500" i="1"/>
  <c r="C1500" i="1"/>
  <c r="H1500" i="1" s="1"/>
  <c r="D1499" i="1"/>
  <c r="C1499" i="1"/>
  <c r="H1499" i="1" s="1"/>
  <c r="D1498" i="1"/>
  <c r="C1498" i="1"/>
  <c r="H1498" i="1" s="1"/>
  <c r="D1497" i="1"/>
  <c r="C1497" i="1"/>
  <c r="D1496" i="1"/>
  <c r="C1496" i="1"/>
  <c r="H1496" i="1" s="1"/>
  <c r="D1495" i="1"/>
  <c r="C1495" i="1"/>
  <c r="H1495" i="1" s="1"/>
  <c r="D1494" i="1"/>
  <c r="C1494" i="1"/>
  <c r="H1494" i="1" s="1"/>
  <c r="D1493" i="1"/>
  <c r="C1493" i="1"/>
  <c r="D1492" i="1"/>
  <c r="C1492" i="1"/>
  <c r="H1492" i="1" s="1"/>
  <c r="D1491" i="1"/>
  <c r="C1491" i="1"/>
  <c r="H1491" i="1" s="1"/>
  <c r="D1490" i="1"/>
  <c r="C1490" i="1"/>
  <c r="H1490" i="1" s="1"/>
  <c r="D1489" i="1"/>
  <c r="C1489" i="1"/>
  <c r="D1488" i="1"/>
  <c r="C1488" i="1"/>
  <c r="H1488" i="1" s="1"/>
  <c r="D1487" i="1"/>
  <c r="C1487" i="1"/>
  <c r="H1487" i="1" s="1"/>
  <c r="D1486" i="1"/>
  <c r="C1486" i="1"/>
  <c r="H1486" i="1" s="1"/>
  <c r="D1485" i="1"/>
  <c r="D1484" i="1"/>
  <c r="C1484" i="1"/>
  <c r="H1484" i="1" s="1"/>
  <c r="D1483" i="1"/>
  <c r="C1483" i="1"/>
  <c r="H1483" i="1" s="1"/>
  <c r="D1482" i="1"/>
  <c r="C1482" i="1"/>
  <c r="H1482" i="1" s="1"/>
  <c r="D1481" i="1"/>
  <c r="C1481" i="1"/>
  <c r="D1480" i="1"/>
  <c r="C1480" i="1"/>
  <c r="H1480" i="1" s="1"/>
  <c r="D1479" i="1"/>
  <c r="C1479" i="1"/>
  <c r="H1479" i="1" s="1"/>
  <c r="D1478" i="1"/>
  <c r="C1478" i="1"/>
  <c r="H1478" i="1" s="1"/>
  <c r="D1477" i="1"/>
  <c r="C1477" i="1"/>
  <c r="D1476" i="1"/>
  <c r="C1476" i="1"/>
  <c r="H1476" i="1" s="1"/>
  <c r="D1475" i="1"/>
  <c r="C1475" i="1"/>
  <c r="H1475" i="1" s="1"/>
  <c r="D1474" i="1"/>
  <c r="C1474" i="1"/>
  <c r="H1474" i="1" s="1"/>
  <c r="D1473" i="1"/>
  <c r="C1473" i="1"/>
  <c r="D1472" i="1"/>
  <c r="C1472" i="1"/>
  <c r="H1472" i="1" s="1"/>
  <c r="D1471" i="1"/>
  <c r="C1471" i="1"/>
  <c r="H1471" i="1" s="1"/>
  <c r="D1470" i="1"/>
  <c r="C1470" i="1"/>
  <c r="H1470" i="1" s="1"/>
  <c r="D1469" i="1"/>
  <c r="C1469" i="1"/>
  <c r="D1468" i="1"/>
  <c r="C1468" i="1"/>
  <c r="H1468" i="1" s="1"/>
  <c r="D1467" i="1"/>
  <c r="C1467" i="1"/>
  <c r="H1467" i="1" s="1"/>
  <c r="D1466" i="1"/>
  <c r="C1466" i="1"/>
  <c r="H1466" i="1" s="1"/>
  <c r="D1465" i="1"/>
  <c r="C1465" i="1"/>
  <c r="D1464" i="1"/>
  <c r="C1464" i="1"/>
  <c r="H1464" i="1" s="1"/>
  <c r="D1463" i="1"/>
  <c r="C1463" i="1"/>
  <c r="H1463" i="1" s="1"/>
  <c r="D1462" i="1"/>
  <c r="C1462" i="1"/>
  <c r="H1462" i="1" s="1"/>
  <c r="D1461" i="1"/>
  <c r="C1461" i="1"/>
  <c r="D1460" i="1"/>
  <c r="C1460" i="1"/>
  <c r="H1460" i="1" s="1"/>
  <c r="D1459" i="1"/>
  <c r="C1459" i="1"/>
  <c r="H1459" i="1" s="1"/>
  <c r="D1458" i="1"/>
  <c r="C1458" i="1"/>
  <c r="H1458" i="1" s="1"/>
  <c r="D1457" i="1"/>
  <c r="C1457" i="1"/>
  <c r="D1456" i="1"/>
  <c r="C1456" i="1"/>
  <c r="H1456" i="1" s="1"/>
  <c r="D1455" i="1"/>
  <c r="C1455" i="1"/>
  <c r="H1455" i="1" s="1"/>
  <c r="D1454" i="1"/>
  <c r="C1454" i="1"/>
  <c r="H1454" i="1" s="1"/>
  <c r="D1453" i="1"/>
  <c r="C1453" i="1"/>
  <c r="D1452" i="1"/>
  <c r="C1452" i="1"/>
  <c r="H1452" i="1" s="1"/>
  <c r="D1451" i="1"/>
  <c r="C1451" i="1"/>
  <c r="H1451" i="1" s="1"/>
  <c r="D1450" i="1"/>
  <c r="C1450" i="1"/>
  <c r="H1450" i="1" s="1"/>
  <c r="D1449" i="1"/>
  <c r="C1449" i="1"/>
  <c r="D1448" i="1"/>
  <c r="C1448" i="1"/>
  <c r="H1448" i="1" s="1"/>
  <c r="D1447" i="1"/>
  <c r="C1447" i="1"/>
  <c r="H1447" i="1" s="1"/>
  <c r="D1446" i="1"/>
  <c r="C1446" i="1"/>
  <c r="H1446" i="1" s="1"/>
  <c r="D1445" i="1"/>
  <c r="C1445" i="1"/>
  <c r="D1444" i="1"/>
  <c r="C1444" i="1"/>
  <c r="H1444" i="1" s="1"/>
  <c r="D1443" i="1"/>
  <c r="C1443" i="1"/>
  <c r="H1443" i="1" s="1"/>
  <c r="D1442" i="1"/>
  <c r="C1442" i="1"/>
  <c r="H1442" i="1" s="1"/>
  <c r="D1441" i="1"/>
  <c r="C1441" i="1"/>
  <c r="D1440" i="1"/>
  <c r="C1440" i="1"/>
  <c r="H1440" i="1" s="1"/>
  <c r="D1439" i="1"/>
  <c r="C1439" i="1"/>
  <c r="H1439" i="1" s="1"/>
  <c r="D1438" i="1"/>
  <c r="C1438" i="1"/>
  <c r="H1438" i="1" s="1"/>
  <c r="D1437" i="1"/>
  <c r="C1437" i="1"/>
  <c r="D1436" i="1"/>
  <c r="C1436" i="1"/>
  <c r="H1436" i="1" s="1"/>
  <c r="D1435" i="1"/>
  <c r="C1435" i="1"/>
  <c r="H1435" i="1" s="1"/>
  <c r="D1434" i="1"/>
  <c r="C1434" i="1"/>
  <c r="H1434" i="1" s="1"/>
  <c r="D1433" i="1"/>
  <c r="C1433" i="1"/>
  <c r="D1432" i="1"/>
  <c r="C1432" i="1"/>
  <c r="H1432" i="1" s="1"/>
  <c r="D1431" i="1"/>
  <c r="C1431" i="1"/>
  <c r="H1431" i="1" s="1"/>
  <c r="D1430" i="1"/>
  <c r="C1430" i="1"/>
  <c r="H1430" i="1" s="1"/>
  <c r="D1429" i="1"/>
  <c r="C1429" i="1"/>
  <c r="D1428" i="1"/>
  <c r="C1428" i="1"/>
  <c r="D1427" i="1"/>
  <c r="C1427" i="1"/>
  <c r="H1427" i="1" s="1"/>
  <c r="D1426" i="1"/>
  <c r="C1426" i="1"/>
  <c r="H1426" i="1" s="1"/>
  <c r="D1425" i="1"/>
  <c r="C1425" i="1"/>
  <c r="D1424" i="1"/>
  <c r="C1424" i="1"/>
  <c r="H1424" i="1" s="1"/>
  <c r="D1423" i="1"/>
  <c r="C1423" i="1"/>
  <c r="H1423" i="1" s="1"/>
  <c r="D1422" i="1"/>
  <c r="C1422" i="1"/>
  <c r="H1422" i="1" s="1"/>
  <c r="D1421" i="1"/>
  <c r="C1421" i="1"/>
  <c r="D1420" i="1"/>
  <c r="C1420" i="1"/>
  <c r="H1420" i="1" s="1"/>
  <c r="D1419" i="1"/>
  <c r="C1419" i="1"/>
  <c r="H1419" i="1" s="1"/>
  <c r="D1418" i="1"/>
  <c r="C1418" i="1"/>
  <c r="H1418" i="1" s="1"/>
  <c r="D1417" i="1"/>
  <c r="C1417" i="1"/>
  <c r="D1416" i="1"/>
  <c r="C1416" i="1"/>
  <c r="H1416" i="1" s="1"/>
  <c r="D1415" i="1"/>
  <c r="C1415" i="1"/>
  <c r="H1415" i="1" s="1"/>
  <c r="D1414" i="1"/>
  <c r="C1414" i="1"/>
  <c r="H1414" i="1" s="1"/>
  <c r="D1413" i="1"/>
  <c r="C1413" i="1"/>
  <c r="D1412" i="1"/>
  <c r="C1412" i="1"/>
  <c r="H1412" i="1" s="1"/>
  <c r="D1411" i="1"/>
  <c r="C1411" i="1"/>
  <c r="H1411" i="1" s="1"/>
  <c r="D1410" i="1"/>
  <c r="C1410" i="1"/>
  <c r="H1410" i="1" s="1"/>
  <c r="D1409" i="1"/>
  <c r="C1409" i="1"/>
  <c r="D1408" i="1"/>
  <c r="C1408" i="1"/>
  <c r="H1408" i="1" s="1"/>
  <c r="D1407" i="1"/>
  <c r="C1407" i="1"/>
  <c r="H1407" i="1" s="1"/>
  <c r="D1406" i="1"/>
  <c r="C1406" i="1"/>
  <c r="H1406" i="1" s="1"/>
  <c r="D1405" i="1"/>
  <c r="C1405" i="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D1396" i="1"/>
  <c r="C1396" i="1"/>
  <c r="H1396" i="1" s="1"/>
  <c r="D1395" i="1"/>
  <c r="C1395" i="1"/>
  <c r="H1395" i="1" s="1"/>
  <c r="D1394" i="1"/>
  <c r="C1394" i="1"/>
  <c r="H1394" i="1" s="1"/>
  <c r="D1393" i="1"/>
  <c r="C1393" i="1"/>
  <c r="D1392" i="1"/>
  <c r="C1392" i="1"/>
  <c r="H1392" i="1" s="1"/>
  <c r="D1391" i="1"/>
  <c r="C1391" i="1"/>
  <c r="H1391" i="1" s="1"/>
  <c r="D1390" i="1"/>
  <c r="C1390" i="1"/>
  <c r="H1390" i="1" s="1"/>
  <c r="D1389" i="1"/>
  <c r="C1389" i="1"/>
  <c r="D1388" i="1"/>
  <c r="C1388" i="1"/>
  <c r="H1388" i="1" s="1"/>
  <c r="D1387" i="1"/>
  <c r="C1387" i="1"/>
  <c r="H1387" i="1" s="1"/>
  <c r="D1386" i="1"/>
  <c r="C1386" i="1"/>
  <c r="H1386" i="1" s="1"/>
  <c r="D1385" i="1"/>
  <c r="C1385" i="1"/>
  <c r="D1384" i="1"/>
  <c r="C1384" i="1"/>
  <c r="H1384" i="1" s="1"/>
  <c r="D1383" i="1"/>
  <c r="C1383" i="1"/>
  <c r="H1383" i="1" s="1"/>
  <c r="D1382" i="1"/>
  <c r="C1382" i="1"/>
  <c r="H1382" i="1" s="1"/>
  <c r="D1381" i="1"/>
  <c r="C1381" i="1"/>
  <c r="D1380" i="1"/>
  <c r="C1380" i="1"/>
  <c r="H1380" i="1" s="1"/>
  <c r="D1379" i="1"/>
  <c r="C1379" i="1"/>
  <c r="H1379" i="1" s="1"/>
  <c r="D1378" i="1"/>
  <c r="C1378" i="1"/>
  <c r="H1378" i="1" s="1"/>
  <c r="D1377" i="1"/>
  <c r="C1377" i="1"/>
  <c r="D1376" i="1"/>
  <c r="C1376" i="1"/>
  <c r="H1376" i="1" s="1"/>
  <c r="D1375" i="1"/>
  <c r="C1375" i="1"/>
  <c r="H1375" i="1" s="1"/>
  <c r="D1374" i="1"/>
  <c r="C1374" i="1"/>
  <c r="H1374" i="1" s="1"/>
  <c r="D1373" i="1"/>
  <c r="C1373" i="1"/>
  <c r="D1372" i="1"/>
  <c r="C1372" i="1"/>
  <c r="H1372" i="1" s="1"/>
  <c r="D1371" i="1"/>
  <c r="C1371" i="1"/>
  <c r="H1371" i="1" s="1"/>
  <c r="D1370" i="1"/>
  <c r="C1370" i="1"/>
  <c r="H1370" i="1" s="1"/>
  <c r="D1369" i="1"/>
  <c r="C1369" i="1"/>
  <c r="D1368" i="1"/>
  <c r="C1368" i="1"/>
  <c r="H1368" i="1" s="1"/>
  <c r="D1367" i="1"/>
  <c r="C1367" i="1"/>
  <c r="H1367" i="1" s="1"/>
  <c r="D1366" i="1"/>
  <c r="C1366" i="1"/>
  <c r="H1366" i="1" s="1"/>
  <c r="D1365" i="1"/>
  <c r="C1365" i="1"/>
  <c r="D1364" i="1"/>
  <c r="C1364" i="1"/>
  <c r="H1364" i="1" s="1"/>
  <c r="D1363" i="1"/>
  <c r="C1363" i="1"/>
  <c r="H1363" i="1" s="1"/>
  <c r="D1362" i="1"/>
  <c r="C1362" i="1"/>
  <c r="H1362" i="1" s="1"/>
  <c r="D1361" i="1"/>
  <c r="C1361" i="1"/>
  <c r="D1360" i="1"/>
  <c r="C1360" i="1"/>
  <c r="H1360" i="1" s="1"/>
  <c r="D1359" i="1"/>
  <c r="C1359" i="1"/>
  <c r="H1359" i="1" s="1"/>
  <c r="D1358" i="1"/>
  <c r="C1358" i="1"/>
  <c r="H1358" i="1" s="1"/>
  <c r="D1357" i="1"/>
  <c r="C1357" i="1"/>
  <c r="D1356" i="1"/>
  <c r="C1356" i="1"/>
  <c r="H1356" i="1" s="1"/>
  <c r="D1355" i="1"/>
  <c r="C1355" i="1"/>
  <c r="H1355" i="1" s="1"/>
  <c r="D1354" i="1"/>
  <c r="C1354" i="1"/>
  <c r="H1354" i="1" s="1"/>
  <c r="D1353" i="1"/>
  <c r="C1353" i="1"/>
  <c r="D1352" i="1"/>
  <c r="C1352" i="1"/>
  <c r="H1352" i="1" s="1"/>
  <c r="D1351" i="1"/>
  <c r="C1351" i="1"/>
  <c r="H1351" i="1" s="1"/>
  <c r="D1350" i="1"/>
  <c r="C1350" i="1"/>
  <c r="H1350" i="1" s="1"/>
  <c r="D1349" i="1"/>
  <c r="C1349" i="1"/>
  <c r="D1348" i="1"/>
  <c r="C1348" i="1"/>
  <c r="H1348" i="1" s="1"/>
  <c r="D1347" i="1"/>
  <c r="C1347" i="1"/>
  <c r="H1347" i="1" s="1"/>
  <c r="D1346" i="1"/>
  <c r="C1346" i="1"/>
  <c r="H1346" i="1" s="1"/>
  <c r="D1345" i="1"/>
  <c r="C1345" i="1"/>
  <c r="D1344" i="1"/>
  <c r="C1344" i="1"/>
  <c r="H1344" i="1" s="1"/>
  <c r="D1343" i="1"/>
  <c r="C1343" i="1"/>
  <c r="H1343" i="1" s="1"/>
  <c r="D1342" i="1"/>
  <c r="C1342" i="1"/>
  <c r="H1342" i="1" s="1"/>
  <c r="D1341" i="1"/>
  <c r="C1341" i="1"/>
  <c r="D1340" i="1"/>
  <c r="C1340" i="1"/>
  <c r="H1340" i="1" s="1"/>
  <c r="D1339" i="1"/>
  <c r="C1339" i="1"/>
  <c r="H1339" i="1" s="1"/>
  <c r="D1338" i="1"/>
  <c r="C1338" i="1"/>
  <c r="H1338" i="1" s="1"/>
  <c r="D1337" i="1"/>
  <c r="C1337" i="1"/>
  <c r="D1336" i="1"/>
  <c r="C1336" i="1"/>
  <c r="H1336" i="1" s="1"/>
  <c r="D1335" i="1"/>
  <c r="C1335" i="1"/>
  <c r="H1335" i="1" s="1"/>
  <c r="D1334" i="1"/>
  <c r="C1334" i="1"/>
  <c r="H1334" i="1" s="1"/>
  <c r="D1333" i="1"/>
  <c r="C1333" i="1"/>
  <c r="D1332" i="1"/>
  <c r="C1332" i="1"/>
  <c r="H1332" i="1" s="1"/>
  <c r="D1331" i="1"/>
  <c r="C1331" i="1"/>
  <c r="H1331" i="1" s="1"/>
  <c r="D1330" i="1"/>
  <c r="C1330" i="1"/>
  <c r="H1330" i="1" s="1"/>
  <c r="D1329" i="1"/>
  <c r="C1329" i="1"/>
  <c r="D1328" i="1"/>
  <c r="C1328" i="1"/>
  <c r="H1328" i="1" s="1"/>
  <c r="D1327" i="1"/>
  <c r="C1327" i="1"/>
  <c r="H1327" i="1" s="1"/>
  <c r="D1326" i="1"/>
  <c r="C1326" i="1"/>
  <c r="H1326" i="1" s="1"/>
  <c r="D1325" i="1"/>
  <c r="C1325" i="1"/>
  <c r="D1324" i="1"/>
  <c r="C1324" i="1"/>
  <c r="H1324" i="1" s="1"/>
  <c r="D1323" i="1"/>
  <c r="C1323" i="1"/>
  <c r="H1323" i="1" s="1"/>
  <c r="D1322" i="1"/>
  <c r="C1322" i="1"/>
  <c r="H1322" i="1" s="1"/>
  <c r="D1321" i="1"/>
  <c r="C1321" i="1"/>
  <c r="D1320" i="1"/>
  <c r="C1320" i="1"/>
  <c r="H1320" i="1" s="1"/>
  <c r="D1319" i="1"/>
  <c r="C1319" i="1"/>
  <c r="H1319" i="1" s="1"/>
  <c r="D1318" i="1"/>
  <c r="C1318" i="1"/>
  <c r="H1318" i="1" s="1"/>
  <c r="D1317" i="1"/>
  <c r="C1317" i="1"/>
  <c r="D1316" i="1"/>
  <c r="C1316" i="1"/>
  <c r="H1316" i="1" s="1"/>
  <c r="D1315" i="1"/>
  <c r="C1315" i="1"/>
  <c r="H1315" i="1" s="1"/>
  <c r="D1314" i="1"/>
  <c r="C1314" i="1"/>
  <c r="H1314" i="1" s="1"/>
  <c r="D1313" i="1"/>
  <c r="C1313" i="1"/>
  <c r="D1312" i="1"/>
  <c r="C1312" i="1"/>
  <c r="H1312" i="1" s="1"/>
  <c r="D1311" i="1"/>
  <c r="C1311" i="1"/>
  <c r="H1311" i="1" s="1"/>
  <c r="D1310" i="1"/>
  <c r="C1310" i="1"/>
  <c r="H1310" i="1" s="1"/>
  <c r="D1309" i="1"/>
  <c r="C1309" i="1"/>
  <c r="D1308" i="1"/>
  <c r="C1308" i="1"/>
  <c r="H1308" i="1" s="1"/>
  <c r="D1307" i="1"/>
  <c r="C1307" i="1"/>
  <c r="H1307" i="1" s="1"/>
  <c r="D1306" i="1"/>
  <c r="C1306" i="1"/>
  <c r="H1306" i="1" s="1"/>
  <c r="D1305" i="1"/>
  <c r="C1305" i="1"/>
  <c r="D1304" i="1"/>
  <c r="C1304" i="1"/>
  <c r="H1304" i="1" s="1"/>
  <c r="D1303" i="1"/>
  <c r="C1303" i="1"/>
  <c r="H1303" i="1" s="1"/>
  <c r="D1302" i="1"/>
  <c r="C1302" i="1"/>
  <c r="H1302" i="1" s="1"/>
  <c r="D1301" i="1"/>
  <c r="C1301" i="1"/>
  <c r="D1300" i="1"/>
  <c r="C1300" i="1"/>
  <c r="H1300" i="1" s="1"/>
  <c r="D1299" i="1"/>
  <c r="C1299" i="1"/>
  <c r="H1299" i="1" s="1"/>
  <c r="D1298" i="1"/>
  <c r="C1298" i="1"/>
  <c r="H1298" i="1" s="1"/>
  <c r="D1297" i="1"/>
  <c r="C1297" i="1"/>
  <c r="D1296" i="1"/>
  <c r="C1296" i="1"/>
  <c r="H1296" i="1" s="1"/>
  <c r="D1295" i="1"/>
  <c r="C1295" i="1"/>
  <c r="H1295" i="1" s="1"/>
  <c r="D1294" i="1"/>
  <c r="C1294" i="1"/>
  <c r="H1294" i="1" s="1"/>
  <c r="D1293" i="1"/>
  <c r="C1293" i="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D1284" i="1"/>
  <c r="C1284" i="1"/>
  <c r="H1284" i="1" s="1"/>
  <c r="D1283" i="1"/>
  <c r="C1283" i="1"/>
  <c r="H1283" i="1" s="1"/>
  <c r="D1282" i="1"/>
  <c r="C1282" i="1"/>
  <c r="H1282" i="1" s="1"/>
  <c r="D1281" i="1"/>
  <c r="C1281" i="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D1016" i="1"/>
  <c r="C1016" i="1"/>
  <c r="H1016" i="1" s="1"/>
  <c r="D1015" i="1"/>
  <c r="C1015" i="1"/>
  <c r="H1015" i="1" s="1"/>
  <c r="D1014" i="1"/>
  <c r="C1014" i="1"/>
  <c r="H1014" i="1" s="1"/>
  <c r="D1013" i="1"/>
  <c r="C1013" i="1"/>
  <c r="H1013" i="1" s="1"/>
  <c r="D1012" i="1"/>
  <c r="D1011"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H351" i="1" s="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H16" i="1" s="1"/>
  <c r="D15" i="1"/>
  <c r="C15" i="1"/>
  <c r="D14" i="1"/>
  <c r="C14" i="1"/>
  <c r="D13" i="1"/>
  <c r="C13" i="1"/>
  <c r="D12" i="1"/>
  <c r="C12" i="1"/>
  <c r="H12" i="1" s="1"/>
  <c r="D11" i="1"/>
  <c r="C11" i="1"/>
  <c r="D10" i="1"/>
  <c r="C10" i="1"/>
  <c r="D9" i="1"/>
  <c r="C9" i="1"/>
  <c r="D8" i="1"/>
  <c r="C8" i="1"/>
  <c r="H8" i="1" s="1"/>
  <c r="D7" i="1"/>
  <c r="C7" i="1"/>
  <c r="D6" i="1"/>
  <c r="C6" i="1"/>
  <c r="D5" i="1"/>
  <c r="C5" i="1"/>
  <c r="D4" i="1"/>
  <c r="C4" i="1"/>
  <c r="H4" i="1" s="1"/>
  <c r="E307" i="9" l="1"/>
  <c r="B307" i="9" s="1"/>
  <c r="F236" i="9"/>
  <c r="B236" i="9" s="1"/>
  <c r="E312" i="9"/>
  <c r="B312" i="9" s="1"/>
  <c r="E324" i="9"/>
  <c r="B324" i="9" s="1"/>
  <c r="D1538" i="1"/>
  <c r="I33" i="3"/>
  <c r="E36" i="9"/>
  <c r="B36" i="9" s="1"/>
  <c r="E311" i="9"/>
  <c r="B311" i="9" s="1"/>
  <c r="E326" i="9"/>
  <c r="C1604" i="1"/>
  <c r="H1604" i="1" s="1"/>
  <c r="H1522" i="1"/>
  <c r="H1511" i="1"/>
  <c r="E320" i="9"/>
  <c r="B320" i="9" s="1"/>
  <c r="E31" i="9"/>
  <c r="B31" i="9" s="1"/>
  <c r="H20" i="1"/>
  <c r="H24" i="1"/>
  <c r="H28" i="1"/>
  <c r="H32" i="1"/>
  <c r="H36" i="1"/>
  <c r="H40" i="1"/>
  <c r="H44" i="1"/>
  <c r="H48" i="1"/>
  <c r="H52" i="1"/>
  <c r="H56" i="1"/>
  <c r="H60" i="1"/>
  <c r="H64" i="1"/>
  <c r="H68" i="1"/>
  <c r="H72" i="1"/>
  <c r="H76" i="1"/>
  <c r="H80" i="1"/>
  <c r="H84" i="1"/>
  <c r="H88" i="1"/>
  <c r="H92" i="1"/>
  <c r="H96" i="1"/>
  <c r="H100" i="1"/>
  <c r="H104" i="1"/>
  <c r="H108" i="1"/>
  <c r="H112" i="1"/>
  <c r="H116" i="1"/>
  <c r="H120" i="1"/>
  <c r="H124" i="1"/>
  <c r="H128" i="1"/>
  <c r="H132" i="1"/>
  <c r="H140" i="1"/>
  <c r="H144" i="1"/>
  <c r="H152" i="1"/>
  <c r="H156" i="1"/>
  <c r="H164" i="1"/>
  <c r="H168" i="1"/>
  <c r="H172" i="1"/>
  <c r="H176" i="1"/>
  <c r="H180" i="1"/>
  <c r="H184" i="1"/>
  <c r="H188" i="1"/>
  <c r="H192" i="1"/>
  <c r="H196" i="1"/>
  <c r="H200" i="1"/>
  <c r="H204" i="1"/>
  <c r="H208" i="1"/>
  <c r="H212" i="1"/>
  <c r="H216" i="1"/>
  <c r="H220" i="1"/>
  <c r="H224" i="1"/>
  <c r="H228" i="1"/>
  <c r="H232" i="1"/>
  <c r="H236" i="1"/>
  <c r="H240" i="1"/>
  <c r="H244" i="1"/>
  <c r="H248" i="1"/>
  <c r="H252" i="1"/>
  <c r="H256" i="1"/>
  <c r="H260" i="1"/>
  <c r="H264" i="1"/>
  <c r="H268" i="1"/>
  <c r="H272" i="1"/>
  <c r="H276" i="1"/>
  <c r="H280" i="1"/>
  <c r="H284" i="1"/>
  <c r="H288" i="1"/>
  <c r="H292" i="1"/>
  <c r="H298" i="1"/>
  <c r="H302" i="1"/>
  <c r="H306" i="1"/>
  <c r="H310" i="1"/>
  <c r="H314" i="1"/>
  <c r="H318" i="1"/>
  <c r="H359" i="1"/>
  <c r="H363" i="1"/>
  <c r="H367" i="1"/>
  <c r="H371" i="1"/>
  <c r="H375" i="1"/>
  <c r="H379" i="1"/>
  <c r="H383" i="1"/>
  <c r="H387" i="1"/>
  <c r="H391" i="1"/>
  <c r="H395" i="1"/>
  <c r="H399" i="1"/>
  <c r="H403" i="1"/>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5" i="1"/>
  <c r="H129" i="1"/>
  <c r="H133" i="1"/>
  <c r="H137" i="1"/>
  <c r="H141" i="1"/>
  <c r="H145"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261" i="1"/>
  <c r="H265" i="1"/>
  <c r="H273" i="1"/>
  <c r="H277" i="1"/>
  <c r="H281" i="1"/>
  <c r="H285" i="1"/>
  <c r="H289" i="1"/>
  <c r="H293" i="1"/>
  <c r="H299" i="1"/>
  <c r="H307" i="1"/>
  <c r="H311" i="1"/>
  <c r="H315" i="1"/>
  <c r="H319" i="1"/>
  <c r="H323" i="1"/>
  <c r="H327" i="1"/>
  <c r="H331" i="1"/>
  <c r="H335" i="1"/>
  <c r="H339" i="1"/>
  <c r="H343" i="1"/>
  <c r="H347" i="1"/>
  <c r="H6" i="1"/>
  <c r="H10" i="1"/>
  <c r="H14" i="1"/>
  <c r="H18" i="1"/>
  <c r="H22" i="1"/>
  <c r="H26" i="1"/>
  <c r="H30" i="1"/>
  <c r="H34" i="1"/>
  <c r="H38" i="1"/>
  <c r="H42" i="1"/>
  <c r="H46" i="1"/>
  <c r="H50" i="1"/>
  <c r="H54" i="1"/>
  <c r="H58" i="1"/>
  <c r="H62" i="1"/>
  <c r="H66" i="1"/>
  <c r="H70" i="1"/>
  <c r="H74" i="1"/>
  <c r="H78" i="1"/>
  <c r="H82" i="1"/>
  <c r="H86" i="1"/>
  <c r="H90" i="1"/>
  <c r="H94" i="1"/>
  <c r="H98" i="1"/>
  <c r="H102" i="1"/>
  <c r="H106" i="1"/>
  <c r="H110" i="1"/>
  <c r="H114" i="1"/>
  <c r="H118" i="1"/>
  <c r="H122" i="1"/>
  <c r="H126" i="1"/>
  <c r="H134" i="1"/>
  <c r="H138" i="1"/>
  <c r="H142" i="1"/>
  <c r="H146" i="1"/>
  <c r="H150" i="1"/>
  <c r="H154" i="1"/>
  <c r="H158" i="1"/>
  <c r="H162" i="1"/>
  <c r="H166" i="1"/>
  <c r="H170" i="1"/>
  <c r="H174" i="1"/>
  <c r="H178" i="1"/>
  <c r="H182" i="1"/>
  <c r="H186" i="1"/>
  <c r="H190" i="1"/>
  <c r="H194" i="1"/>
  <c r="H198" i="1"/>
  <c r="H202" i="1"/>
  <c r="H206" i="1"/>
  <c r="H210" i="1"/>
  <c r="H214" i="1"/>
  <c r="H218" i="1"/>
  <c r="H222" i="1"/>
  <c r="H230" i="1"/>
  <c r="H234" i="1"/>
  <c r="H238" i="1"/>
  <c r="H242" i="1"/>
  <c r="H246" i="1"/>
  <c r="H250" i="1"/>
  <c r="H254" i="1"/>
  <c r="H258" i="1"/>
  <c r="H262" i="1"/>
  <c r="H266" i="1"/>
  <c r="H270" i="1"/>
  <c r="H274" i="1"/>
  <c r="H278" i="1"/>
  <c r="H282" i="1"/>
  <c r="H286" i="1"/>
  <c r="H290" i="1"/>
  <c r="H294" i="1"/>
  <c r="H300" i="1"/>
  <c r="H308" i="1"/>
  <c r="H312" i="1"/>
  <c r="H7" i="1"/>
  <c r="H11" i="1"/>
  <c r="H15" i="1"/>
  <c r="H19" i="1"/>
  <c r="H23" i="1"/>
  <c r="H27" i="1"/>
  <c r="H31" i="1"/>
  <c r="H35" i="1"/>
  <c r="H39"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1" i="1"/>
  <c r="H305" i="1"/>
  <c r="H309" i="1"/>
  <c r="H313" i="1"/>
  <c r="E141" i="6"/>
  <c r="I27" i="3"/>
  <c r="F114" i="6"/>
  <c r="H30" i="3"/>
  <c r="C1510" i="1"/>
  <c r="H1510" i="1" s="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J1558" i="1"/>
  <c r="J1562" i="1"/>
  <c r="J1566" i="1"/>
  <c r="J1570" i="1"/>
  <c r="F154" i="4"/>
  <c r="D153" i="4"/>
  <c r="E535" i="4"/>
  <c r="F537" i="4"/>
  <c r="D536" i="4"/>
  <c r="F603" i="4"/>
  <c r="D597" i="4"/>
  <c r="H320" i="1"/>
  <c r="H324" i="1"/>
  <c r="H328" i="1"/>
  <c r="H332" i="1"/>
  <c r="H336" i="1"/>
  <c r="H340" i="1"/>
  <c r="H344" i="1"/>
  <c r="H348" i="1"/>
  <c r="H352" i="1"/>
  <c r="H360" i="1"/>
  <c r="H364" i="1"/>
  <c r="H368" i="1"/>
  <c r="H372" i="1"/>
  <c r="H376" i="1"/>
  <c r="H380" i="1"/>
  <c r="H384" i="1"/>
  <c r="H388" i="1"/>
  <c r="H392" i="1"/>
  <c r="H396" i="1"/>
  <c r="H400" i="1"/>
  <c r="H404" i="1"/>
  <c r="H408" i="1"/>
  <c r="H416" i="1"/>
  <c r="H428" i="1"/>
  <c r="H432" i="1"/>
  <c r="H436" i="1"/>
  <c r="H440" i="1"/>
  <c r="H444" i="1"/>
  <c r="H448" i="1"/>
  <c r="H452" i="1"/>
  <c r="H456" i="1"/>
  <c r="H460" i="1"/>
  <c r="H464" i="1"/>
  <c r="H468" i="1"/>
  <c r="H472" i="1"/>
  <c r="H476" i="1"/>
  <c r="H480" i="1"/>
  <c r="H484" i="1"/>
  <c r="H488" i="1"/>
  <c r="H492" i="1"/>
  <c r="H496" i="1"/>
  <c r="H500" i="1"/>
  <c r="H504" i="1"/>
  <c r="H508" i="1"/>
  <c r="H512"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F310" i="4"/>
  <c r="D309" i="4"/>
  <c r="F366" i="4"/>
  <c r="D361" i="4"/>
  <c r="F246" i="4"/>
  <c r="D230" i="4"/>
  <c r="H317" i="1"/>
  <c r="H321" i="1"/>
  <c r="H325" i="1"/>
  <c r="H329" i="1"/>
  <c r="H333" i="1"/>
  <c r="H337" i="1"/>
  <c r="H341" i="1"/>
  <c r="H345" i="1"/>
  <c r="H353" i="1"/>
  <c r="H357" i="1"/>
  <c r="H361" i="1"/>
  <c r="H365" i="1"/>
  <c r="H369" i="1"/>
  <c r="H373" i="1"/>
  <c r="H377" i="1"/>
  <c r="H381" i="1"/>
  <c r="H385" i="1"/>
  <c r="H389" i="1"/>
  <c r="H393" i="1"/>
  <c r="H397" i="1"/>
  <c r="H401" i="1"/>
  <c r="H405" i="1"/>
  <c r="H409" i="1"/>
  <c r="H421" i="1"/>
  <c r="H429" i="1"/>
  <c r="H433" i="1"/>
  <c r="H437" i="1"/>
  <c r="H441" i="1"/>
  <c r="H445" i="1"/>
  <c r="H449" i="1"/>
  <c r="H453" i="1"/>
  <c r="H457" i="1"/>
  <c r="H461" i="1"/>
  <c r="H465" i="1"/>
  <c r="H469" i="1"/>
  <c r="H477" i="1"/>
  <c r="H481" i="1"/>
  <c r="H489" i="1"/>
  <c r="H493" i="1"/>
  <c r="H497" i="1"/>
  <c r="H501" i="1"/>
  <c r="H505" i="1"/>
  <c r="H509" i="1"/>
  <c r="H513" i="1"/>
  <c r="H517" i="1"/>
  <c r="H521" i="1"/>
  <c r="H525" i="1"/>
  <c r="H533" i="1"/>
  <c r="H537" i="1"/>
  <c r="H541" i="1"/>
  <c r="H545" i="1"/>
  <c r="H549" i="1"/>
  <c r="H553" i="1"/>
  <c r="H557" i="1"/>
  <c r="H561" i="1"/>
  <c r="H565" i="1"/>
  <c r="H569" i="1"/>
  <c r="H573" i="1"/>
  <c r="H577" i="1"/>
  <c r="H581" i="1"/>
  <c r="H585" i="1"/>
  <c r="H589" i="1"/>
  <c r="H593" i="1"/>
  <c r="H597" i="1"/>
  <c r="H601" i="1"/>
  <c r="H605" i="1"/>
  <c r="H609" i="1"/>
  <c r="H613" i="1"/>
  <c r="H617" i="1"/>
  <c r="H621" i="1"/>
  <c r="H625" i="1"/>
  <c r="H629" i="1"/>
  <c r="H1152" i="1"/>
  <c r="I22" i="3"/>
  <c r="E164" i="4"/>
  <c r="D160" i="1" s="1"/>
  <c r="F274" i="4"/>
  <c r="D273" i="4"/>
  <c r="F252" i="5"/>
  <c r="D251" i="5"/>
  <c r="D22" i="7"/>
  <c r="D5" i="7" s="1"/>
  <c r="C1556" i="1"/>
  <c r="H1556" i="1" s="1"/>
  <c r="B111" i="9"/>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4" i="1"/>
  <c r="H538" i="1"/>
  <c r="H542" i="1"/>
  <c r="H546" i="1"/>
  <c r="H550" i="1"/>
  <c r="H554" i="1"/>
  <c r="H558" i="1"/>
  <c r="H562" i="1"/>
  <c r="H566" i="1"/>
  <c r="H570" i="1"/>
  <c r="H574" i="1"/>
  <c r="H582" i="1"/>
  <c r="H586" i="1"/>
  <c r="H590" i="1"/>
  <c r="H594" i="1"/>
  <c r="H598" i="1"/>
  <c r="H602" i="1"/>
  <c r="H606" i="1"/>
  <c r="H610" i="1"/>
  <c r="H614" i="1"/>
  <c r="H618" i="1"/>
  <c r="H622" i="1"/>
  <c r="H626" i="1"/>
  <c r="H630" i="1"/>
  <c r="F58" i="4"/>
  <c r="D49" i="4"/>
  <c r="F70" i="5"/>
  <c r="C1539" i="1"/>
  <c r="H1539" i="1" s="1"/>
  <c r="D6" i="8"/>
  <c r="C1583" i="1" s="1"/>
  <c r="H1583" i="1" s="1"/>
  <c r="E53" i="9"/>
  <c r="B53" i="9" s="1"/>
  <c r="B87" i="9"/>
  <c r="B151" i="9"/>
  <c r="F298" i="9"/>
  <c r="B318" i="9"/>
  <c r="F126" i="4"/>
  <c r="D125" i="4"/>
  <c r="F355" i="4"/>
  <c r="D354" i="4"/>
  <c r="F492" i="4"/>
  <c r="D491" i="4"/>
  <c r="F585" i="4"/>
  <c r="D584" i="4"/>
  <c r="B63" i="9"/>
  <c r="B127" i="9"/>
  <c r="B159" i="9"/>
  <c r="B163" i="9"/>
  <c r="E165" i="9"/>
  <c r="B165" i="9" s="1"/>
  <c r="B272" i="9"/>
  <c r="F278" i="9"/>
  <c r="B278" i="9" s="1"/>
  <c r="B285" i="9"/>
  <c r="E294" i="9"/>
  <c r="B294" i="9" s="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1" i="1"/>
  <c r="H1525" i="1"/>
  <c r="H1529" i="1"/>
  <c r="H1533" i="1"/>
  <c r="F262" i="4"/>
  <c r="E491" i="4"/>
  <c r="F255" i="5"/>
  <c r="H35" i="3"/>
  <c r="C1571" i="1"/>
  <c r="H1571" i="1" s="1"/>
  <c r="B39" i="9"/>
  <c r="E41" i="9"/>
  <c r="B41" i="9" s="1"/>
  <c r="E85" i="9"/>
  <c r="B85" i="9" s="1"/>
  <c r="B103" i="9"/>
  <c r="E105" i="9"/>
  <c r="B105" i="9" s="1"/>
  <c r="B239" i="9"/>
  <c r="F254" i="9"/>
  <c r="B254" i="9" s="1"/>
  <c r="B261" i="9"/>
  <c r="F8" i="4"/>
  <c r="D7" i="4"/>
  <c r="F141" i="4"/>
  <c r="D140" i="4"/>
  <c r="F322" i="4"/>
  <c r="D321" i="4"/>
  <c r="E361" i="4"/>
  <c r="F480" i="4"/>
  <c r="D479" i="4"/>
  <c r="G314" i="9"/>
  <c r="D88" i="5"/>
  <c r="D69" i="5" s="1"/>
  <c r="E7" i="4"/>
  <c r="F135" i="4"/>
  <c r="D134" i="4"/>
  <c r="D164" i="4"/>
  <c r="E321" i="4"/>
  <c r="D316" i="1" s="1"/>
  <c r="F19" i="5"/>
  <c r="D12" i="5"/>
  <c r="F220" i="5"/>
  <c r="D219" i="5"/>
  <c r="I35" i="3"/>
  <c r="D1571" i="1"/>
  <c r="E37" i="9"/>
  <c r="B37" i="9" s="1"/>
  <c r="B55" i="9"/>
  <c r="E57" i="9"/>
  <c r="B57" i="9" s="1"/>
  <c r="E101" i="9"/>
  <c r="B101" i="9" s="1"/>
  <c r="B119" i="9"/>
  <c r="E121" i="9"/>
  <c r="B121" i="9" s="1"/>
  <c r="E157" i="9"/>
  <c r="B157" i="9" s="1"/>
  <c r="F270" i="9"/>
  <c r="B270" i="9" s="1"/>
  <c r="B277" i="9"/>
  <c r="B326" i="9"/>
  <c r="H1540" i="1"/>
  <c r="J1544" i="1"/>
  <c r="J1574" i="1"/>
  <c r="E49" i="4"/>
  <c r="D45" i="1" s="1"/>
  <c r="E308" i="4"/>
  <c r="F523" i="4"/>
  <c r="D522" i="4"/>
  <c r="F186" i="5"/>
  <c r="D178" i="5"/>
  <c r="H36" i="3"/>
  <c r="C1577" i="1"/>
  <c r="H1577" i="1" s="1"/>
  <c r="D51" i="8"/>
  <c r="E33" i="9"/>
  <c r="B33" i="9" s="1"/>
  <c r="E77" i="9"/>
  <c r="B77" i="9" s="1"/>
  <c r="E97" i="9"/>
  <c r="B97" i="9" s="1"/>
  <c r="B155" i="9"/>
  <c r="B231" i="9"/>
  <c r="B240" i="9"/>
  <c r="F246" i="9"/>
  <c r="B246" i="9" s="1"/>
  <c r="B253" i="9"/>
  <c r="F82" i="5"/>
  <c r="F260" i="5"/>
  <c r="F274" i="5"/>
  <c r="J1543" i="1"/>
  <c r="J1551" i="1"/>
  <c r="J1559" i="1"/>
  <c r="H1563" i="1"/>
  <c r="J1567" i="1"/>
  <c r="J1575" i="1"/>
  <c r="J1579" i="1"/>
  <c r="F68" i="4"/>
  <c r="F178" i="4"/>
  <c r="F269" i="4"/>
  <c r="D647" i="4"/>
  <c r="D431" i="4"/>
  <c r="E156" i="9"/>
  <c r="B156" i="9" s="1"/>
  <c r="H314" i="9"/>
  <c r="F165" i="4"/>
  <c r="E647" i="4"/>
  <c r="D641" i="1" s="1"/>
  <c r="F71" i="5"/>
  <c r="F147" i="5"/>
  <c r="F160" i="4"/>
  <c r="F194" i="4"/>
  <c r="E338" i="9"/>
  <c r="B338" i="9" s="1"/>
  <c r="D89" i="6"/>
  <c r="F115" i="6"/>
  <c r="E177" i="5"/>
  <c r="B296" i="9"/>
  <c r="F35"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78" i="5"/>
  <c r="F197" i="5"/>
  <c r="F203" i="5"/>
  <c r="F219" i="5"/>
  <c r="F5" i="6"/>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G1583" i="1" l="1"/>
  <c r="D44" i="8"/>
  <c r="H19" i="9" s="1"/>
  <c r="E19" i="9" s="1"/>
  <c r="B19" i="9" s="1"/>
  <c r="F69" i="5"/>
  <c r="H23" i="3"/>
  <c r="C1074" i="1"/>
  <c r="G346" i="9"/>
  <c r="E346" i="9" s="1"/>
  <c r="H33" i="3"/>
  <c r="C1538" i="1"/>
  <c r="F228" i="9"/>
  <c r="B228" i="9" s="1"/>
  <c r="E310" i="9"/>
  <c r="B310" i="9" s="1"/>
  <c r="D45" i="8"/>
  <c r="C1628" i="1"/>
  <c r="G339" i="9"/>
  <c r="E339" i="9" s="1"/>
  <c r="B339" i="9" s="1"/>
  <c r="C1223" i="1"/>
  <c r="E6" i="4"/>
  <c r="D3" i="1"/>
  <c r="F140" i="4"/>
  <c r="C136" i="1"/>
  <c r="F584" i="4"/>
  <c r="C578" i="1"/>
  <c r="E152" i="4"/>
  <c r="F89" i="6"/>
  <c r="C1485" i="1"/>
  <c r="F431" i="4"/>
  <c r="C425" i="1"/>
  <c r="D430" i="4"/>
  <c r="F88" i="5"/>
  <c r="C1093" i="1"/>
  <c r="H34" i="3"/>
  <c r="C1555" i="1"/>
  <c r="F230" i="4"/>
  <c r="C226" i="1"/>
  <c r="D152" i="4"/>
  <c r="C149" i="1"/>
  <c r="F647" i="4"/>
  <c r="C641" i="1"/>
  <c r="F12" i="5"/>
  <c r="D7" i="5"/>
  <c r="C1017" i="1"/>
  <c r="E314" i="9"/>
  <c r="B314" i="9" s="1"/>
  <c r="F7" i="4"/>
  <c r="D6" i="4"/>
  <c r="C3" i="1"/>
  <c r="F491" i="4"/>
  <c r="C485" i="1"/>
  <c r="F49" i="4"/>
  <c r="C45" i="1"/>
  <c r="F251" i="5"/>
  <c r="H25" i="3"/>
  <c r="C1255" i="1"/>
  <c r="D303" i="1"/>
  <c r="E430" i="4"/>
  <c r="E640" i="4" s="1"/>
  <c r="D634" i="1" s="1"/>
  <c r="D485" i="1"/>
  <c r="D529" i="1"/>
  <c r="G336" i="9"/>
  <c r="E336" i="9" s="1"/>
  <c r="B336" i="9" s="1"/>
  <c r="D177" i="5"/>
  <c r="C1182" i="1"/>
  <c r="F479" i="4"/>
  <c r="C473" i="1"/>
  <c r="F361" i="4"/>
  <c r="D360" i="4"/>
  <c r="C356" i="1"/>
  <c r="F597" i="4"/>
  <c r="C591" i="1"/>
  <c r="D1537" i="1"/>
  <c r="I31" i="3"/>
  <c r="F354" i="4"/>
  <c r="C349" i="1"/>
  <c r="F273" i="4"/>
  <c r="C269" i="1"/>
  <c r="E176" i="5"/>
  <c r="I24" i="3"/>
  <c r="D1181" i="1"/>
  <c r="F522" i="4"/>
  <c r="C516" i="1"/>
  <c r="F164" i="4"/>
  <c r="C160" i="1"/>
  <c r="E360" i="4"/>
  <c r="D356" i="1"/>
  <c r="F309" i="4"/>
  <c r="D308" i="4"/>
  <c r="C304" i="1"/>
  <c r="F536" i="4"/>
  <c r="D535" i="4"/>
  <c r="C530" i="1"/>
  <c r="D141" i="6"/>
  <c r="G348" i="9" s="1"/>
  <c r="E348" i="9" s="1"/>
  <c r="E180" i="9"/>
  <c r="B180" i="9" s="1"/>
  <c r="E309" i="9"/>
  <c r="B309" i="9" s="1"/>
  <c r="G1510" i="1"/>
  <c r="F134" i="4"/>
  <c r="C130" i="1"/>
  <c r="F321" i="4"/>
  <c r="C316" i="1"/>
  <c r="F125" i="4"/>
  <c r="C121" i="1"/>
  <c r="K1481" i="9"/>
  <c r="G343" i="9"/>
  <c r="E343" i="9" s="1"/>
  <c r="F141" i="6"/>
  <c r="H31" i="3"/>
  <c r="C1537" i="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C1621" i="1" l="1"/>
  <c r="I39" i="3"/>
  <c r="G344" i="9"/>
  <c r="E344" i="9" s="1"/>
  <c r="B344" i="9" s="1"/>
  <c r="F177" i="5"/>
  <c r="D176" i="5"/>
  <c r="H24" i="3"/>
  <c r="C1181" i="1"/>
  <c r="D1180" i="1"/>
  <c r="H299" i="9"/>
  <c r="D299" i="4"/>
  <c r="H18" i="3"/>
  <c r="C148" i="1"/>
  <c r="F152" i="4"/>
  <c r="H425" i="1"/>
  <c r="G425" i="1"/>
  <c r="H136" i="1"/>
  <c r="G136" i="1"/>
  <c r="E418" i="4"/>
  <c r="D413" i="1" s="1"/>
  <c r="D355" i="1"/>
  <c r="H269" i="1"/>
  <c r="G269" i="1"/>
  <c r="H356" i="1"/>
  <c r="G356" i="1"/>
  <c r="H226" i="1"/>
  <c r="G226" i="1"/>
  <c r="H1538" i="1"/>
  <c r="G1538" i="1"/>
  <c r="H17" i="3"/>
  <c r="C2" i="1"/>
  <c r="D422" i="4"/>
  <c r="F6" i="4"/>
  <c r="H121" i="1"/>
  <c r="G121" i="1"/>
  <c r="H316" i="1"/>
  <c r="G316" i="1"/>
  <c r="H530" i="1"/>
  <c r="G530" i="1"/>
  <c r="H160" i="1"/>
  <c r="G160" i="1"/>
  <c r="D418" i="4"/>
  <c r="C355" i="1"/>
  <c r="F360" i="4"/>
  <c r="H45" i="1"/>
  <c r="G45" i="1"/>
  <c r="H1017" i="1"/>
  <c r="G1017" i="1"/>
  <c r="H1485" i="1"/>
  <c r="G1485" i="1"/>
  <c r="I17" i="3"/>
  <c r="D2" i="1"/>
  <c r="E422" i="4"/>
  <c r="H591" i="1"/>
  <c r="G591" i="1"/>
  <c r="H149" i="1"/>
  <c r="G149" i="1"/>
  <c r="H349" i="1"/>
  <c r="G349" i="1"/>
  <c r="F7" i="5"/>
  <c r="D6" i="5"/>
  <c r="C1012" i="1"/>
  <c r="H22" i="3"/>
  <c r="H1555" i="1"/>
  <c r="G1555" i="1"/>
  <c r="H1223" i="1"/>
  <c r="G1223" i="1"/>
  <c r="B346" i="9"/>
  <c r="E345" i="9"/>
  <c r="I10" i="3" s="1"/>
  <c r="D639" i="4"/>
  <c r="C424" i="1"/>
  <c r="F430" i="4"/>
  <c r="H473" i="1"/>
  <c r="G473" i="1"/>
  <c r="E639" i="4"/>
  <c r="D633" i="1" s="1"/>
  <c r="D424" i="1"/>
  <c r="H485" i="1"/>
  <c r="G485" i="1"/>
  <c r="E299" i="4"/>
  <c r="I18" i="3"/>
  <c r="D148" i="1"/>
  <c r="H1074" i="1"/>
  <c r="G1074" i="1"/>
  <c r="H130" i="1"/>
  <c r="G130" i="1"/>
  <c r="H304" i="1"/>
  <c r="G304" i="1"/>
  <c r="H641" i="1"/>
  <c r="G641" i="1"/>
  <c r="H1093" i="1"/>
  <c r="G1093" i="1"/>
  <c r="H578" i="1"/>
  <c r="G578" i="1"/>
  <c r="H1628" i="1"/>
  <c r="G1628" i="1"/>
  <c r="H1255" i="1"/>
  <c r="G1255" i="1"/>
  <c r="D640" i="4"/>
  <c r="C529" i="1"/>
  <c r="F535" i="4"/>
  <c r="H516" i="1"/>
  <c r="G516" i="1"/>
  <c r="D417" i="4"/>
  <c r="C303" i="1"/>
  <c r="F308" i="4"/>
  <c r="H1182" i="1"/>
  <c r="G1182" i="1"/>
  <c r="E417" i="4"/>
  <c r="D412" i="1" s="1"/>
  <c r="H3" i="1"/>
  <c r="G3" i="1"/>
  <c r="C1622" i="1"/>
  <c r="I40" i="3"/>
  <c r="B348" i="9"/>
  <c r="E347" i="9"/>
  <c r="H1537" i="1"/>
  <c r="G1537" i="1"/>
  <c r="H9" i="3"/>
  <c r="B343" i="9"/>
  <c r="H1621" i="1"/>
  <c r="G1621" i="1"/>
  <c r="H11" i="3"/>
  <c r="E342" i="9" l="1"/>
  <c r="H529" i="1"/>
  <c r="G529" i="1"/>
  <c r="F640" i="4"/>
  <c r="C634" i="1"/>
  <c r="H355" i="1"/>
  <c r="G355" i="1"/>
  <c r="C295" i="1"/>
  <c r="D423" i="4"/>
  <c r="D301" i="4"/>
  <c r="F299" i="4"/>
  <c r="F418" i="4"/>
  <c r="C413" i="1"/>
  <c r="H303" i="1"/>
  <c r="G303" i="1"/>
  <c r="H1622" i="1"/>
  <c r="G1622" i="1"/>
  <c r="F417" i="4"/>
  <c r="C412" i="1"/>
  <c r="D295" i="1"/>
  <c r="E423" i="4"/>
  <c r="E301" i="4"/>
  <c r="D297" i="1" s="1"/>
  <c r="H424" i="1"/>
  <c r="G424" i="1"/>
  <c r="D300" i="4"/>
  <c r="H1181" i="1"/>
  <c r="G1181" i="1"/>
  <c r="F639" i="4"/>
  <c r="C633" i="1"/>
  <c r="H1012" i="1"/>
  <c r="G1012" i="1"/>
  <c r="D643" i="4"/>
  <c r="D424" i="4"/>
  <c r="C417" i="1"/>
  <c r="F422" i="4"/>
  <c r="C1011" i="1"/>
  <c r="G306" i="9"/>
  <c r="E306" i="9" s="1"/>
  <c r="B306" i="9" s="1"/>
  <c r="G299" i="9"/>
  <c r="E299" i="9" s="1"/>
  <c r="F6" i="5"/>
  <c r="E424" i="4"/>
  <c r="D419" i="1" s="1"/>
  <c r="D417" i="1"/>
  <c r="E643" i="4"/>
  <c r="G2" i="1"/>
  <c r="H2" i="1"/>
  <c r="F176" i="5"/>
  <c r="C1180" i="1"/>
  <c r="E300" i="4"/>
  <c r="D296" i="1" s="1"/>
  <c r="H148" i="1"/>
  <c r="G148" i="1"/>
  <c r="N3" i="9"/>
  <c r="I11" i="3"/>
  <c r="K3" i="9"/>
  <c r="I9" i="3"/>
  <c r="F424" i="4" l="1"/>
  <c r="C419" i="1"/>
  <c r="H295" i="1"/>
  <c r="G295" i="1"/>
  <c r="B299" i="9"/>
  <c r="H633" i="1"/>
  <c r="G633" i="1"/>
  <c r="H20" i="9"/>
  <c r="E644" i="4"/>
  <c r="E425" i="4"/>
  <c r="D420" i="1" s="1"/>
  <c r="D418" i="1"/>
  <c r="H413" i="1"/>
  <c r="G413" i="1"/>
  <c r="H634" i="1"/>
  <c r="G634" i="1"/>
  <c r="H412" i="1"/>
  <c r="G412" i="1"/>
  <c r="C296" i="1"/>
  <c r="F300" i="4"/>
  <c r="G20" i="9"/>
  <c r="C418" i="1"/>
  <c r="F423" i="4"/>
  <c r="D425" i="4"/>
  <c r="D644" i="4"/>
  <c r="F643" i="4"/>
  <c r="D645" i="4"/>
  <c r="C637" i="1"/>
  <c r="H1180" i="1"/>
  <c r="G1180" i="1"/>
  <c r="H8" i="3"/>
  <c r="M3" i="9" s="1"/>
  <c r="G1011" i="1"/>
  <c r="H1011" i="1"/>
  <c r="D637" i="1"/>
  <c r="E645" i="4"/>
  <c r="H417" i="1"/>
  <c r="G417" i="1"/>
  <c r="C297" i="1"/>
  <c r="F301" i="4"/>
  <c r="E20" i="9" l="1"/>
  <c r="B20" i="9" s="1"/>
  <c r="C420" i="1"/>
  <c r="F425" i="4"/>
  <c r="H297" i="1"/>
  <c r="G297" i="1"/>
  <c r="H334" i="9"/>
  <c r="G334" i="9"/>
  <c r="E334" i="9" s="1"/>
  <c r="H418" i="1"/>
  <c r="G418" i="1"/>
  <c r="H296" i="1"/>
  <c r="G296" i="1"/>
  <c r="H637" i="1"/>
  <c r="G637" i="1"/>
  <c r="D639" i="1"/>
  <c r="D638" i="1"/>
  <c r="E646" i="4"/>
  <c r="H419" i="1"/>
  <c r="G419" i="1"/>
  <c r="F645" i="4"/>
  <c r="C639" i="1"/>
  <c r="D646" i="4"/>
  <c r="F644" i="4"/>
  <c r="C638" i="1"/>
  <c r="G638" i="1" l="1"/>
  <c r="H638" i="1"/>
  <c r="D640" i="1"/>
  <c r="E650" i="4"/>
  <c r="D650" i="4"/>
  <c r="F646" i="4"/>
  <c r="C640" i="1"/>
  <c r="G297" i="9"/>
  <c r="E297" i="9" s="1"/>
  <c r="B297" i="9" s="1"/>
  <c r="D649" i="4"/>
  <c r="B334" i="9"/>
  <c r="E298" i="9"/>
  <c r="I8" i="3" s="1"/>
  <c r="G639" i="1"/>
  <c r="H639" i="1"/>
  <c r="E649" i="4"/>
  <c r="G420" i="1"/>
  <c r="H420" i="1"/>
  <c r="I19" i="3" l="1"/>
  <c r="D643" i="1"/>
  <c r="G640" i="1"/>
  <c r="H640" i="1"/>
  <c r="H7" i="3"/>
  <c r="J3" i="9" s="1"/>
  <c r="H18" i="9" s="1"/>
  <c r="I20" i="3"/>
  <c r="D644" i="1"/>
  <c r="H20" i="3"/>
  <c r="F650" i="4"/>
  <c r="C644" i="1"/>
  <c r="C643" i="1"/>
  <c r="F649" i="4"/>
  <c r="H19" i="3"/>
  <c r="K8" i="9" l="1"/>
  <c r="I9" i="9"/>
  <c r="M16" i="9"/>
  <c r="L16" i="9"/>
  <c r="J13" i="9"/>
  <c r="K10" i="9"/>
  <c r="K7" i="9"/>
  <c r="I5" i="9"/>
  <c r="I17" i="9"/>
  <c r="H15" i="9"/>
  <c r="G295" i="9"/>
  <c r="I8" i="9"/>
  <c r="J10" i="9"/>
  <c r="L15" i="9"/>
  <c r="J6" i="9"/>
  <c r="H17" i="9"/>
  <c r="I6" i="9"/>
  <c r="G17" i="9"/>
  <c r="J8" i="9"/>
  <c r="K5" i="9"/>
  <c r="K13" i="9"/>
  <c r="J5" i="9"/>
  <c r="G22" i="9"/>
  <c r="E22" i="9" s="1"/>
  <c r="B22" i="9" s="1"/>
  <c r="H16" i="9"/>
  <c r="E16" i="9" s="1"/>
  <c r="J7" i="9"/>
  <c r="H643" i="1"/>
  <c r="G643" i="1"/>
  <c r="G16" i="9"/>
  <c r="K9" i="9"/>
  <c r="G18" i="9"/>
  <c r="E18" i="9" s="1"/>
  <c r="B18" i="9" s="1"/>
  <c r="H644" i="1"/>
  <c r="G644" i="1"/>
  <c r="I12" i="9"/>
  <c r="L293" i="9"/>
  <c r="F293" i="9" s="1"/>
  <c r="K11" i="9"/>
  <c r="G15" i="9"/>
  <c r="J11" i="9"/>
  <c r="H295" i="9"/>
  <c r="I11" i="9"/>
  <c r="E11" i="9" s="1"/>
  <c r="B11" i="9" s="1"/>
  <c r="H21" i="9"/>
  <c r="E21" i="9" s="1"/>
  <c r="B21" i="9" s="1"/>
  <c r="I13" i="9"/>
  <c r="H22" i="9"/>
  <c r="G21" i="9"/>
  <c r="K12" i="9"/>
  <c r="I7" i="9"/>
  <c r="J17" i="9"/>
  <c r="M15" i="9"/>
  <c r="F15" i="9" s="1"/>
  <c r="F14" i="9" s="1"/>
  <c r="J12" i="9"/>
  <c r="J9" i="9"/>
  <c r="K6" i="9"/>
  <c r="F16" i="9"/>
  <c r="E15" i="9"/>
  <c r="B293" i="9"/>
  <c r="F23" i="9"/>
  <c r="E9" i="9" l="1"/>
  <c r="B9" i="9" s="1"/>
  <c r="E13" i="9"/>
  <c r="B13" i="9" s="1"/>
  <c r="E8" i="9"/>
  <c r="B8" i="9" s="1"/>
  <c r="E12" i="9"/>
  <c r="B12" i="9" s="1"/>
  <c r="E7" i="9"/>
  <c r="B7" i="9" s="1"/>
  <c r="E6" i="9"/>
  <c r="B6" i="9" s="1"/>
  <c r="B16" i="9"/>
  <c r="E17" i="9"/>
  <c r="B17" i="9" s="1"/>
  <c r="E5" i="9"/>
  <c r="E10" i="9"/>
  <c r="B10" i="9" s="1"/>
  <c r="E295" i="9"/>
  <c r="B15" i="9"/>
  <c r="F3" i="9"/>
  <c r="E4" i="9" l="1"/>
  <c r="B5" i="9"/>
  <c r="E14" i="9"/>
  <c r="I13" i="3" s="1"/>
  <c r="E23" i="9"/>
  <c r="I7" i="3" s="1"/>
  <c r="B295" i="9"/>
  <c r="E3" i="9" l="1"/>
</calcChain>
</file>

<file path=xl/sharedStrings.xml><?xml version="1.0" encoding="utf-8"?>
<sst xmlns="http://schemas.openxmlformats.org/spreadsheetml/2006/main" count="4733" uniqueCount="3656">
  <si>
    <t>Obveznik:</t>
  </si>
  <si>
    <t>15501 - Osnovna škola Rapska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</si>
  <si>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</si>
  <si>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</si>
  <si>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</si>
  <si>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</si>
  <si>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</si>
  <si>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</si>
  <si>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</si>
  <si>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</si>
  <si>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</si>
  <si>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</si>
  <si>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</si>
  <si>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</si>
  <si>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</si>
  <si>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</si>
  <si>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</si>
  <si>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</si>
  <si>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</si>
  <si>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</si>
  <si>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</si>
  <si>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</si>
  <si>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</si>
  <si>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</si>
  <si>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</si>
  <si>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</si>
  <si>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</si>
  <si>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</si>
  <si>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</si>
  <si>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</si>
  <si>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</si>
  <si>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</si>
  <si>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</si>
  <si>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</si>
  <si>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</si>
  <si>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</si>
  <si>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</si>
  <si>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</si>
  <si>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</si>
  <si>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</si>
  <si>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</si>
  <si>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</si>
  <si>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</si>
  <si>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</si>
  <si>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</si>
  <si>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</si>
  <si>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</si>
  <si>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</si>
  <si>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</si>
  <si>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</si>
  <si>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</si>
  <si>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</si>
  <si>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</si>
  <si>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</si>
  <si>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</si>
  <si>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</si>
  <si>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</si>
  <si>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</si>
  <si>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</si>
  <si>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</si>
  <si>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</si>
  <si>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</si>
  <si>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</si>
  <si>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</si>
  <si>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</si>
  <si>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</si>
  <si>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</si>
  <si>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</si>
  <si>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</si>
  <si>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</si>
  <si>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</si>
  <si>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</si>
  <si>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</si>
  <si>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</si>
  <si>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</si>
  <si>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</si>
  <si>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</si>
  <si>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</si>
  <si>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</si>
  <si>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</si>
  <si>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</si>
  <si>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</si>
  <si>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</si>
  <si>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</si>
  <si>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</si>
  <si>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</si>
  <si>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</si>
  <si>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</si>
  <si>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</si>
  <si>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</si>
  <si>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</si>
  <si>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</si>
  <si>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</si>
  <si>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</si>
  <si>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</si>
  <si>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</si>
  <si>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</si>
  <si>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</si>
  <si>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</si>
  <si>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</si>
  <si>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</si>
  <si>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</si>
  <si>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</si>
  <si>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</si>
  <si>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</si>
  <si>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</si>
  <si>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</si>
  <si>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</si>
  <si>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</si>
  <si>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</si>
  <si>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</si>
  <si>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</si>
  <si>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</si>
  <si>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</si>
  <si>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</si>
  <si>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</si>
  <si>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</si>
  <si>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</si>
  <si>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</si>
  <si>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</si>
  <si>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</si>
  <si>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</si>
  <si>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</si>
  <si>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</si>
  <si>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</si>
  <si>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</si>
  <si>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</si>
  <si>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</si>
  <si>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</si>
  <si>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</si>
  <si>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</si>
  <si>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</si>
  <si>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</si>
  <si>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</si>
  <si>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</si>
  <si>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</si>
  <si>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</si>
  <si>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</si>
  <si>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</si>
  <si>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</si>
  <si>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</si>
  <si>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</si>
  <si>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</si>
  <si>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</si>
  <si>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</si>
  <si>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</si>
  <si>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</si>
  <si>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</si>
  <si>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</si>
  <si>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</si>
  <si>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</si>
  <si>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</si>
  <si>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</si>
  <si>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</si>
  <si>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</si>
  <si>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</si>
  <si>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</si>
  <si>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</si>
  <si>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</si>
  <si>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</si>
  <si>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</si>
  <si>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</si>
  <si>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</si>
  <si>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</si>
  <si>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</si>
  <si>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</si>
  <si>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</si>
  <si>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</si>
  <si>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</si>
  <si>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</si>
  <si>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</si>
  <si>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</si>
  <si>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</si>
  <si>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</si>
  <si>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</si>
  <si>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</si>
  <si>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</si>
  <si>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</si>
  <si>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</si>
  <si>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</si>
  <si>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</si>
  <si>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</si>
  <si>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</si>
  <si>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</si>
  <si>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</si>
  <si>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</si>
  <si>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</si>
  <si>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</si>
  <si>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</si>
  <si>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</si>
  <si>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</si>
  <si>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</si>
  <si>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</si>
  <si>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</si>
  <si>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</si>
  <si>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</si>
  <si>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</si>
  <si>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</si>
  <si>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</si>
  <si>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</si>
  <si>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</si>
  <si>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</si>
  <si>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</si>
  <si>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</si>
  <si>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</si>
  <si>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</si>
  <si>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</si>
  <si>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</si>
  <si>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</si>
  <si>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</si>
  <si>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</si>
  <si>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</si>
  <si>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</si>
  <si>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</si>
  <si>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</si>
  <si>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</si>
  <si>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</si>
  <si>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</si>
  <si>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</si>
  <si>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</si>
  <si>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</si>
  <si>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</si>
  <si>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</si>
  <si>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</si>
  <si>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</si>
  <si>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</si>
  <si>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</si>
  <si>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</si>
  <si>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</si>
  <si>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</si>
  <si>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</si>
  <si>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</si>
  <si>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</si>
  <si>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</si>
  <si>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</si>
  <si>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</si>
  <si>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</si>
  <si>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</si>
  <si>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</si>
  <si>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</si>
  <si>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</si>
  <si>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</si>
  <si>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</si>
  <si>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</si>
  <si>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</si>
  <si>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</si>
  <si>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</si>
  <si>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</si>
  <si>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</si>
  <si>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</si>
  <si>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</si>
  <si>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</si>
  <si>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</si>
  <si>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</si>
  <si>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</si>
  <si>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</si>
  <si>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</si>
  <si>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</si>
  <si>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</si>
  <si>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</si>
  <si>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</si>
  <si>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</si>
  <si>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</si>
  <si>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</si>
  <si>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</si>
  <si>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</si>
  <si>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</si>
  <si>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</si>
  <si>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</si>
  <si>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</si>
  <si>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</si>
  <si>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</si>
  <si>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</si>
  <si>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</si>
  <si>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</si>
  <si>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</si>
  <si>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</si>
  <si>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</si>
  <si>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</si>
  <si>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</si>
  <si>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</si>
  <si>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</si>
  <si>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</si>
  <si>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</si>
  <si>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</si>
  <si>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</si>
  <si>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</si>
  <si>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</si>
  <si>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</si>
  <si>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</si>
  <si>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</si>
  <si>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</si>
  <si>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</si>
  <si>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</si>
  <si>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</si>
  <si>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</si>
  <si>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</si>
  <si>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</si>
  <si>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</si>
  <si>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</si>
  <si>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</si>
  <si>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</si>
  <si>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</si>
  <si>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</si>
  <si>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</si>
  <si>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</si>
  <si>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</si>
  <si>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</si>
  <si>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</si>
  <si>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</si>
  <si>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</si>
  <si>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</si>
  <si>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</si>
  <si>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</si>
  <si>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</si>
  <si>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</si>
  <si>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</si>
  <si>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</si>
  <si>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</si>
  <si>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</si>
  <si>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</si>
  <si>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</si>
  <si>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</si>
  <si>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</si>
  <si>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</si>
  <si>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</si>
  <si>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</si>
  <si>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</si>
  <si>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</si>
  <si>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</si>
  <si>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</si>
  <si>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</si>
  <si>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</si>
  <si>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</si>
  <si>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</si>
  <si>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</si>
  <si>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</si>
  <si>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</si>
  <si>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</si>
  <si>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</si>
  <si>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</si>
  <si>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</si>
  <si>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</si>
  <si>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</si>
  <si>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</si>
  <si>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</si>
  <si>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</si>
  <si>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</si>
  <si>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</si>
  <si>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</si>
  <si>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</si>
  <si>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</si>
  <si>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</si>
  <si>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</si>
  <si>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</si>
  <si>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</si>
  <si>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</si>
  <si>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</si>
  <si>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</si>
  <si>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</si>
  <si>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</si>
  <si>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</si>
  <si>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</si>
  <si>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</si>
  <si>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</si>
  <si>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</si>
  <si>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</si>
  <si>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</si>
  <si>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</si>
  <si>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</si>
  <si>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</si>
  <si>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</si>
  <si>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</si>
  <si>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</si>
  <si>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</si>
  <si>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</si>
  <si>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</si>
  <si>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</si>
  <si>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</si>
  <si>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</si>
  <si>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</si>
  <si>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</si>
  <si>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</si>
  <si>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</si>
  <si>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</si>
  <si>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</si>
  <si>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</si>
  <si>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</si>
  <si>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</si>
  <si>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</si>
  <si>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</si>
  <si>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</si>
  <si>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</si>
  <si>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</si>
  <si>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</si>
  <si>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</si>
  <si>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</si>
  <si>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</si>
  <si>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</si>
  <si>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</si>
  <si>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</si>
  <si>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</si>
  <si>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</si>
  <si>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</si>
  <si>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</si>
  <si>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</si>
  <si>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</si>
  <si>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</si>
  <si>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</si>
  <si>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</si>
  <si>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</si>
  <si>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</si>
  <si>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</si>
  <si>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</si>
  <si>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</si>
  <si>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</si>
  <si>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</si>
  <si>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</si>
  <si>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</si>
  <si>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</si>
  <si>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</si>
  <si>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</si>
  <si>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</si>
  <si>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</si>
  <si>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</si>
  <si>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</si>
  <si>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</si>
  <si>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</si>
  <si>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</si>
  <si>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</si>
  <si>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</si>
  <si>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</si>
  <si>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</si>
  <si>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</si>
  <si>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</si>
  <si>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</si>
  <si>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</si>
  <si>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</si>
  <si>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</si>
  <si>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</si>
  <si>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</si>
  <si>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</si>
  <si>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</si>
  <si>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</si>
  <si>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</si>
  <si>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</si>
  <si>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</si>
  <si>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</si>
  <si>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</si>
  <si>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</si>
  <si>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</si>
  <si>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</si>
  <si>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</si>
  <si>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</si>
  <si>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</si>
  <si>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</si>
  <si>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</si>
  <si>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</si>
  <si>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</si>
  <si>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</si>
  <si>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</si>
  <si>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</si>
  <si>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</si>
  <si>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</si>
  <si>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</si>
  <si>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</si>
  <si>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</si>
  <si>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</si>
  <si>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</si>
  <si>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</si>
  <si>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</si>
  <si>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</si>
  <si>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</si>
  <si>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</si>
  <si>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</si>
  <si>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</si>
  <si>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</si>
  <si>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</si>
  <si>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</si>
  <si>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</si>
  <si>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</si>
  <si>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</si>
  <si>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</si>
  <si>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</si>
  <si>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</si>
  <si>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</si>
  <si>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</si>
  <si>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</si>
  <si>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</si>
  <si>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</si>
  <si>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</si>
  <si>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</si>
  <si>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</si>
  <si>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</si>
  <si>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</si>
  <si>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</si>
  <si>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</si>
  <si>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</si>
  <si>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</si>
  <si>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</si>
  <si>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</si>
  <si>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</si>
  <si>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</si>
  <si>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</si>
  <si>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</si>
  <si>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</si>
  <si>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</si>
  <si>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</si>
  <si>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</si>
  <si>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</si>
  <si>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</si>
  <si>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</si>
  <si>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</si>
  <si>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</si>
  <si>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</si>
  <si>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</si>
  <si>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</si>
  <si>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</si>
  <si>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</si>
  <si>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</si>
  <si>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</si>
  <si>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</si>
  <si>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</si>
  <si>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</si>
  <si>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</si>
  <si>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</si>
  <si>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</si>
  <si>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</si>
  <si>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</si>
  <si>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</si>
  <si>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</si>
  <si>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</si>
  <si>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</si>
  <si>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</si>
  <si>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</si>
  <si>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</si>
  <si>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</si>
  <si>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</si>
  <si>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</si>
  <si>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</si>
  <si>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</si>
  <si>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</si>
  <si>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</si>
  <si>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</si>
  <si>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</si>
  <si>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</si>
  <si>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</si>
  <si>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</si>
  <si>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</si>
  <si>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</si>
  <si>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</si>
  <si>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</si>
  <si>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</si>
  <si>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</si>
  <si>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</si>
  <si>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</si>
  <si>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</si>
  <si>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</si>
  <si>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</si>
  <si>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</si>
  <si>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</si>
  <si>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</si>
  <si>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</si>
  <si>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</si>
  <si>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</si>
  <si>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</si>
  <si>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</si>
  <si>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</si>
  <si>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</si>
  <si>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</si>
  <si>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</si>
  <si>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</si>
  <si>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</si>
  <si>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</si>
  <si>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</si>
  <si>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</si>
  <si>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</si>
  <si>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</si>
  <si>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</si>
  <si>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</si>
  <si>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</si>
  <si>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</si>
  <si>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</si>
  <si>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</si>
  <si>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</si>
  <si>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</si>
  <si>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</si>
  <si>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</si>
  <si>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</si>
  <si>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</si>
  <si>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</si>
  <si>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</si>
  <si>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</si>
  <si>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</si>
  <si>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</si>
  <si>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</si>
  <si>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</si>
  <si>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</si>
  <si>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</si>
  <si>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</si>
  <si>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</si>
  <si>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</si>
  <si>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</si>
  <si>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</si>
  <si>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</si>
  <si>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</si>
  <si>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</si>
  <si>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</si>
  <si>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</si>
  <si>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</si>
  <si>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</si>
  <si>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</si>
  <si>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</si>
  <si>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</si>
  <si>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</si>
  <si>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</si>
  <si>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</si>
  <si>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</si>
  <si>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</si>
  <si>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</si>
  <si>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</si>
  <si>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</si>
  <si>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</si>
  <si>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</si>
  <si>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</si>
  <si>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</si>
  <si>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</si>
  <si>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</si>
  <si>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</si>
  <si>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</si>
  <si>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</si>
  <si>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</si>
  <si>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</si>
  <si>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</si>
  <si>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</si>
  <si>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</si>
  <si>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</si>
  <si>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</si>
  <si>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</si>
  <si>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</si>
  <si>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</si>
  <si>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</si>
  <si>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</si>
  <si>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</si>
  <si>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</si>
  <si>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</si>
  <si>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</si>
  <si>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</si>
  <si>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</si>
  <si>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</si>
  <si>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</si>
  <si>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</si>
  <si>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</si>
  <si>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</si>
  <si>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</si>
  <si>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</si>
  <si>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</si>
  <si>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</si>
  <si>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</si>
  <si>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</si>
  <si>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</si>
  <si>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</si>
  <si>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</si>
  <si>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</si>
  <si>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</si>
  <si>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</si>
  <si>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</si>
  <si>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</si>
  <si>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</si>
  <si>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</si>
  <si>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</si>
  <si>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</si>
  <si>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</si>
  <si>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</si>
  <si>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</si>
  <si>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</si>
  <si>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</si>
  <si>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</si>
  <si>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</si>
  <si>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</si>
  <si>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</si>
  <si>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</si>
  <si>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</si>
  <si>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</si>
  <si>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</si>
  <si>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</si>
  <si>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</si>
  <si>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</si>
  <si>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</si>
  <si>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</si>
  <si>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</si>
  <si>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</si>
  <si>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</si>
  <si>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</si>
  <si>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</si>
  <si>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</si>
  <si>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</si>
  <si>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</si>
  <si>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</si>
  <si>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</si>
  <si>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</si>
  <si>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</si>
  <si>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</si>
  <si>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</si>
  <si>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</si>
  <si>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</si>
  <si>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</si>
  <si>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</si>
  <si>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</si>
  <si>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</si>
  <si>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</si>
  <si>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</si>
  <si>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</si>
  <si>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</si>
  <si>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</si>
  <si>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</si>
  <si>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</si>
  <si>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</si>
  <si>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</si>
  <si>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</si>
  <si>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</si>
  <si>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</si>
  <si>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</si>
  <si>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</si>
  <si>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</si>
  <si>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</si>
  <si>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</si>
  <si>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</si>
  <si>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</si>
  <si>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</si>
  <si>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</si>
  <si>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</si>
  <si>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</si>
  <si>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</si>
  <si>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</si>
  <si>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</si>
  <si>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</si>
  <si>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</si>
  <si>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</si>
  <si>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</si>
  <si>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</si>
  <si>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</si>
  <si>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</si>
  <si>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</si>
  <si>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</si>
  <si>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</si>
  <si>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</si>
  <si>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</si>
  <si>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</si>
  <si>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</si>
  <si>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</si>
  <si>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</si>
  <si>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</si>
  <si>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</si>
  <si>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</si>
  <si>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</si>
  <si>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</si>
  <si>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</si>
  <si>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</si>
  <si>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</si>
  <si>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</si>
  <si>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</si>
  <si>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</si>
  <si>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</si>
  <si>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</si>
  <si>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</si>
  <si>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</si>
  <si>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</si>
  <si>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</si>
  <si>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</si>
  <si>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</si>
  <si>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</si>
  <si>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</si>
  <si>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</si>
  <si>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</si>
  <si>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</si>
  <si>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</si>
  <si>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</si>
  <si>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</si>
  <si>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</si>
  <si>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</si>
  <si>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</si>
  <si>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</si>
  <si>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</si>
  <si>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</si>
  <si>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</si>
  <si>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</si>
  <si>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</si>
  <si>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</si>
  <si>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</si>
  <si>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</si>
  <si>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</si>
  <si>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</si>
  <si>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</si>
  <si>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</si>
  <si>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</si>
  <si>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</si>
  <si>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</si>
  <si>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</si>
  <si>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</si>
  <si>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</si>
  <si>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</si>
  <si>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</si>
  <si>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</si>
  <si>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</si>
  <si>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</si>
  <si>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</si>
  <si>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</si>
  <si>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</si>
  <si>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</si>
  <si>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</si>
  <si>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</si>
  <si>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</si>
  <si>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</si>
  <si>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</si>
  <si>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</si>
  <si>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</si>
  <si>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</si>
  <si>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</si>
  <si>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</si>
  <si>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</si>
  <si>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</si>
  <si>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</si>
  <si>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</si>
  <si>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</si>
  <si>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</si>
  <si>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</si>
  <si>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</si>
  <si>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</si>
  <si>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</si>
  <si>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</si>
  <si>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</si>
  <si>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</si>
  <si>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</si>
  <si>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</si>
  <si>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</si>
  <si>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</si>
  <si>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</si>
  <si>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</si>
  <si>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</si>
  <si>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</si>
  <si>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</si>
  <si>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</si>
  <si>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</si>
  <si>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</si>
  <si>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</si>
  <si>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</si>
  <si>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</si>
  <si>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</si>
  <si>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</si>
  <si>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</si>
  <si>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</si>
  <si>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</si>
  <si>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</si>
  <si>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</si>
  <si>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</si>
  <si>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</si>
  <si>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</si>
  <si>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</si>
  <si>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</si>
  <si>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</si>
  <si>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</si>
  <si>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</si>
  <si>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</si>
  <si>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</si>
  <si>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</si>
  <si>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</si>
  <si>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</si>
  <si>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</si>
  <si>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</si>
  <si>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</si>
  <si>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</si>
  <si>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</si>
  <si>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</si>
  <si>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</si>
  <si>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</si>
  <si>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</si>
  <si>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</si>
  <si>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</si>
  <si>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</si>
  <si>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</si>
  <si>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</si>
  <si>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</si>
  <si>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</si>
  <si>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</si>
  <si>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</si>
  <si>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</si>
  <si>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</si>
  <si>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</si>
  <si>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</si>
  <si>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</si>
  <si>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</si>
  <si>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</si>
  <si>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</si>
  <si>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</si>
  <si>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</si>
  <si>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</si>
  <si>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</si>
  <si>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</si>
  <si>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</si>
  <si>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</si>
  <si>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</si>
  <si>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</si>
  <si>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</si>
  <si>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</si>
  <si>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</si>
  <si>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</si>
  <si>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</si>
  <si>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</si>
  <si>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</si>
  <si>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</si>
  <si>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</si>
  <si>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</si>
  <si>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</si>
  <si>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</si>
  <si>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</si>
  <si>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</si>
  <si>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</si>
  <si>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</si>
  <si>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</si>
  <si>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</si>
  <si>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</si>
  <si>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</si>
  <si>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</si>
  <si>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</si>
  <si>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</si>
  <si>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</si>
  <si>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</si>
  <si>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</si>
  <si>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</si>
  <si>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</si>
  <si>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</si>
  <si>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</si>
  <si>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</si>
  <si>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</si>
  <si>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</si>
  <si>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</si>
  <si>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</si>
  <si>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</si>
  <si>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</si>
  <si>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</si>
  <si>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</si>
  <si>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</si>
  <si>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</si>
  <si>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</si>
  <si>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</si>
  <si>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</si>
  <si>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</si>
  <si>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</si>
  <si>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</si>
  <si>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</si>
  <si>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</si>
  <si>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</si>
  <si>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</si>
  <si>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</si>
  <si>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</si>
  <si>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</si>
  <si>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</si>
  <si>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</si>
  <si>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</si>
  <si>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</si>
  <si>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</si>
  <si>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</si>
  <si>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</si>
  <si>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</si>
  <si>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</si>
  <si>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</si>
  <si>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</si>
  <si>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</si>
  <si>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</si>
  <si>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</si>
  <si>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</si>
  <si>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</si>
  <si>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</si>
  <si>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</si>
  <si>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</si>
  <si>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</si>
  <si>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</si>
  <si>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</si>
  <si>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</si>
  <si>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</si>
  <si>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</si>
  <si>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</si>
  <si>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</si>
  <si>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</si>
  <si>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</si>
  <si>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</si>
  <si>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</si>
  <si>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</si>
  <si>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</si>
  <si>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</si>
  <si>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</si>
  <si>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</si>
  <si>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</si>
  <si>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</si>
  <si>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</si>
  <si>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</si>
  <si>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</si>
  <si>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</si>
  <si>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</si>
  <si>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</si>
  <si>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</si>
  <si>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</si>
  <si>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</si>
  <si>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</si>
  <si>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</si>
  <si>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</si>
  <si>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</si>
  <si>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</si>
  <si>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</si>
  <si>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</si>
  <si>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</si>
  <si>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</si>
  <si>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</si>
  <si>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</si>
  <si>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</si>
  <si>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</si>
  <si>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</si>
  <si>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</si>
  <si>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</si>
  <si>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</si>
  <si>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</si>
  <si>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</si>
  <si>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</si>
  <si>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</si>
  <si>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</si>
  <si>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</si>
  <si>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</si>
  <si>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</si>
  <si>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</si>
  <si>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</si>
  <si>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</si>
  <si>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</si>
  <si>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</si>
  <si>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</si>
  <si>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</si>
  <si>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</si>
  <si>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</si>
  <si>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</si>
  <si>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</si>
  <si>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</si>
  <si>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</si>
  <si>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</si>
  <si>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</si>
  <si>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</si>
  <si>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</si>
  <si>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</si>
  <si>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</si>
  <si>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</si>
  <si>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</si>
  <si>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</si>
  <si>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</si>
  <si>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</si>
  <si>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</si>
  <si>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</si>
  <si>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</si>
  <si>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</si>
  <si>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</si>
  <si>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</si>
  <si>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</si>
  <si>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</si>
  <si>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</si>
  <si>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</si>
  <si>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</si>
  <si>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</si>
  <si>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</si>
  <si>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</si>
  <si>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</si>
  <si>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</si>
  <si>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</si>
  <si>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</si>
  <si>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</si>
  <si>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</si>
  <si>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</si>
  <si>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</si>
  <si>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</si>
  <si>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</si>
  <si>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</si>
  <si>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</si>
  <si>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</si>
  <si>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</si>
  <si>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</si>
  <si>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</si>
  <si>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</si>
  <si>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</si>
  <si>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</si>
  <si>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</si>
  <si>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</si>
  <si>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</si>
  <si>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</si>
  <si>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</si>
  <si>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</si>
  <si>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</si>
  <si>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</si>
  <si>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</si>
  <si>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</si>
  <si>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</si>
  <si>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</si>
  <si>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</si>
  <si>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</si>
  <si>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</si>
  <si>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</si>
  <si>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</si>
  <si>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</si>
  <si>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</si>
  <si>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</si>
  <si>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</si>
  <si>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</si>
  <si>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</si>
  <si>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</si>
  <si>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</si>
  <si>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</si>
  <si>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</si>
  <si>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</si>
  <si>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</si>
  <si>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</si>
  <si>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</si>
  <si>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</si>
  <si>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</si>
  <si>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</si>
  <si>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</si>
  <si>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</si>
  <si>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</si>
  <si>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</si>
  <si>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</si>
  <si>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</si>
  <si>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</si>
  <si>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</si>
  <si>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</si>
  <si>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</si>
  <si>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</si>
  <si>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</si>
  <si>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</si>
  <si>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</si>
  <si>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</si>
  <si>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</si>
  <si>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</si>
  <si>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</si>
  <si>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</si>
  <si>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</si>
  <si>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</si>
  <si>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</si>
  <si>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</si>
  <si>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</si>
  <si>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</si>
  <si>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</si>
  <si>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</si>
  <si>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</si>
  <si>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</si>
  <si>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</si>
  <si>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</si>
  <si>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</si>
  <si>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</si>
  <si>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</si>
  <si>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</si>
  <si>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</si>
  <si>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</si>
  <si>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</si>
  <si>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</si>
  <si>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</si>
  <si>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</si>
  <si>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</si>
  <si>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</si>
  <si>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</si>
  <si>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</si>
  <si>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</si>
  <si>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</si>
  <si>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</si>
  <si>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</si>
  <si>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</si>
  <si>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</si>
  <si>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</si>
  <si>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</si>
  <si>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</si>
  <si>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</si>
  <si>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</si>
  <si>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</si>
  <si>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</si>
  <si>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</si>
  <si>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</si>
  <si>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</si>
  <si>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</si>
  <si>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</si>
  <si>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</si>
  <si>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</si>
  <si>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</si>
  <si>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</si>
  <si>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</si>
  <si>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</si>
  <si>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</si>
  <si>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</si>
  <si>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</si>
  <si>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</si>
  <si>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</si>
  <si>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</si>
  <si>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</si>
  <si>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</si>
  <si>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</si>
  <si>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</si>
  <si>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</si>
  <si>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</si>
  <si>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</si>
  <si>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</si>
  <si>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</si>
  <si>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</si>
  <si>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</si>
  <si>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</si>
  <si>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</si>
  <si>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</si>
  <si>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</si>
  <si>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</si>
  <si>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</si>
  <si>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</si>
  <si>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</si>
  <si>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</si>
  <si>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</si>
  <si>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</si>
  <si>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</si>
  <si>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</si>
  <si>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</si>
  <si>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</si>
  <si>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</si>
  <si>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</si>
  <si>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</si>
  <si>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</si>
  <si>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</si>
  <si>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</si>
  <si>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</si>
  <si>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</si>
  <si>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</si>
  <si>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</si>
  <si>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</si>
  <si>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</si>
  <si>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</si>
  <si>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</si>
  <si>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</si>
  <si>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</si>
  <si>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</si>
  <si>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</si>
  <si>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</si>
  <si>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</si>
  <si>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</si>
  <si>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</si>
  <si>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</si>
  <si>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</si>
  <si>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</si>
  <si>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</si>
  <si>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</si>
  <si>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</si>
  <si>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</si>
  <si>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</si>
  <si>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</si>
  <si>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</si>
  <si>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</si>
  <si>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</si>
  <si>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</si>
  <si>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</si>
  <si>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</si>
  <si>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</si>
  <si>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</si>
  <si>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</si>
  <si>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</si>
  <si>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</si>
  <si>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</si>
  <si>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</si>
  <si>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</si>
  <si>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</si>
  <si>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</si>
  <si>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</si>
  <si>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</si>
  <si>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</si>
  <si>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</si>
  <si>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</si>
  <si>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</si>
  <si>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</si>
  <si>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</si>
  <si>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</si>
  <si>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</si>
  <si>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</si>
  <si>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</si>
  <si>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</si>
  <si>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</si>
  <si>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</si>
  <si>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</si>
  <si>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</si>
  <si>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</si>
  <si>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</si>
  <si>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</si>
  <si>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</si>
  <si>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</si>
  <si>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</si>
  <si>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</si>
  <si>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</si>
  <si>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</si>
  <si>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</si>
  <si>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</si>
  <si>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</si>
  <si>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</si>
  <si>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</si>
  <si>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</si>
  <si>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</si>
  <si>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</si>
  <si>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</si>
  <si>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</si>
  <si>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</si>
  <si>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</si>
  <si>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</si>
  <si>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</si>
  <si>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</si>
  <si>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</si>
  <si>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</si>
  <si>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</si>
  <si>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</si>
  <si>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</si>
  <si>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</si>
  <si>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</si>
  <si>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</si>
  <si>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</si>
  <si>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</si>
  <si>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</si>
  <si>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</si>
  <si>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</si>
  <si>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</si>
  <si>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</si>
  <si>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</si>
  <si>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</si>
  <si>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</si>
  <si>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</si>
  <si>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</si>
  <si>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</si>
  <si>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</si>
  <si>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</si>
  <si>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</si>
  <si>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</si>
  <si>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</si>
  <si>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</si>
  <si>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</si>
  <si>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</si>
  <si>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</si>
  <si>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</si>
  <si>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</si>
  <si>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</si>
  <si>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</si>
  <si>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</si>
  <si>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</si>
  <si>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</si>
  <si>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</si>
  <si>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</si>
  <si>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</si>
  <si>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</si>
  <si>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</si>
  <si>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</si>
  <si>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</si>
  <si>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</si>
  <si>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</si>
  <si>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</si>
  <si>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</si>
  <si>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</si>
  <si>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</si>
  <si>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</si>
  <si>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</si>
  <si>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</si>
  <si>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</si>
  <si>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</si>
  <si>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</si>
  <si>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</si>
  <si>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</si>
  <si>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</si>
  <si>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</si>
  <si>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</si>
  <si>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</si>
  <si>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</si>
  <si>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</si>
  <si>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</si>
  <si>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</si>
  <si>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</si>
  <si>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</si>
  <si>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</si>
  <si>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</si>
  <si>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</si>
  <si>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</si>
  <si>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</si>
  <si>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</si>
  <si>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</si>
  <si>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</si>
  <si>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</si>
  <si>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</si>
  <si>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</si>
  <si>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</si>
  <si>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</si>
  <si>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</si>
  <si>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</si>
  <si>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</si>
  <si>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</si>
  <si>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</si>
  <si>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</si>
  <si>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</si>
  <si>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</si>
  <si>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</si>
  <si>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</si>
  <si>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</si>
  <si>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</si>
  <si>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</si>
  <si>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</si>
  <si>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</si>
  <si>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</si>
  <si>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</si>
  <si>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</si>
  <si>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</si>
  <si>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</si>
  <si>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</si>
  <si>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</si>
  <si>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</si>
  <si>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</si>
  <si>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</si>
  <si>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</si>
  <si>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</si>
  <si>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</si>
  <si>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</si>
  <si>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</si>
  <si>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</si>
  <si>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</si>
  <si>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</si>
  <si>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</si>
  <si>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</si>
  <si>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</si>
  <si>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</si>
  <si>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</si>
  <si>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</si>
  <si>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</si>
  <si>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</si>
  <si>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</si>
  <si>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</si>
  <si>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</si>
  <si>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</si>
  <si>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</si>
  <si>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</si>
  <si>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</si>
  <si>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</si>
  <si>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</si>
  <si>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</si>
  <si>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</si>
  <si>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</si>
  <si>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</si>
  <si>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</si>
  <si>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</si>
  <si>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</si>
  <si>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</si>
  <si>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</si>
  <si>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</si>
  <si>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</si>
  <si>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</si>
  <si>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</si>
  <si>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</si>
  <si>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</si>
  <si>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</si>
  <si>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</si>
  <si>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</si>
  <si>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</si>
  <si>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</si>
  <si>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</si>
  <si>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</si>
  <si>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</si>
  <si>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</si>
  <si>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</si>
  <si>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</si>
  <si>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</si>
  <si>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</si>
  <si>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</si>
  <si>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</si>
  <si>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</si>
  <si>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</si>
  <si>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</si>
  <si>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</si>
  <si>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</si>
  <si>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</si>
  <si>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</si>
  <si>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</si>
  <si>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</si>
  <si>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</si>
  <si>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</si>
  <si>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</si>
  <si>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</si>
  <si>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</si>
  <si>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</si>
  <si>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</si>
  <si>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</si>
  <si>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</si>
  <si>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</si>
  <si>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</si>
  <si>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</si>
  <si>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</si>
  <si>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</si>
  <si>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</si>
  <si>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</si>
  <si>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</si>
  <si>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</si>
  <si>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</si>
  <si>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</si>
  <si>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</si>
  <si>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</si>
  <si>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</si>
  <si>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</si>
  <si>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</si>
  <si>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</si>
  <si>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</si>
  <si>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</si>
  <si>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</si>
  <si>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</si>
  <si>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</si>
  <si>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</si>
  <si>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</si>
  <si>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</si>
  <si>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</si>
  <si>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</si>
  <si>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</si>
  <si>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</si>
  <si>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</si>
  <si>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</si>
  <si>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</si>
  <si>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</si>
  <si>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</si>
  <si>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</si>
  <si>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</si>
  <si>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</si>
  <si>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</si>
  <si>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</si>
  <si>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</si>
  <si>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</si>
  <si>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</si>
  <si>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</si>
  <si>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</si>
  <si>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</si>
  <si>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</si>
  <si>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</si>
  <si>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</si>
  <si>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</si>
  <si>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</si>
  <si>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</si>
  <si>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</si>
  <si>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</si>
  <si>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</si>
  <si>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</si>
  <si>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</si>
  <si>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</si>
  <si>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</si>
  <si>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</si>
  <si>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</si>
  <si>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</si>
  <si>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</si>
  <si>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</si>
  <si>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</si>
  <si>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</si>
  <si>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</si>
  <si>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</si>
  <si>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</si>
  <si>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</si>
  <si>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</si>
  <si>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</si>
  <si>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</si>
  <si>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</si>
  <si>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</si>
  <si>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</si>
  <si>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</si>
  <si>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</si>
  <si>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</si>
  <si>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</si>
  <si>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</si>
  <si>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</si>
  <si>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</si>
  <si>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</si>
  <si>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</si>
  <si>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</si>
  <si>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</si>
  <si>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</si>
  <si>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</si>
  <si>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</si>
  <si>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</si>
  <si>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</si>
  <si>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</si>
  <si>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</si>
  <si>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</si>
  <si>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</si>
  <si>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</si>
  <si>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</si>
  <si>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</si>
  <si>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</si>
  <si>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</si>
  <si>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</si>
  <si>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</si>
  <si>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</si>
  <si>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</si>
  <si>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</si>
  <si>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</si>
  <si>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</si>
  <si>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</si>
  <si>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</si>
  <si>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</si>
  <si>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</si>
  <si>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</si>
  <si>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</si>
  <si>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</si>
  <si>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</si>
  <si>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</si>
  <si>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</si>
  <si>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</si>
  <si>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</si>
  <si>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</si>
  <si>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</si>
  <si>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</si>
  <si>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</si>
  <si>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</si>
  <si>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</si>
  <si>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</si>
  <si>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</si>
  <si>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</si>
  <si>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</si>
  <si>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</si>
  <si>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</si>
  <si>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</si>
  <si>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</si>
  <si>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</si>
  <si>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</si>
  <si>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</si>
  <si>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</si>
  <si>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</si>
  <si>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</si>
  <si>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</si>
  <si>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</si>
  <si>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</si>
  <si>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</si>
  <si>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</si>
  <si>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</si>
  <si>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</si>
  <si>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</si>
  <si>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</si>
  <si>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</si>
  <si>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</si>
  <si>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</si>
  <si>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</si>
  <si>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</si>
  <si>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</si>
  <si>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</si>
  <si>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</si>
  <si>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</si>
  <si>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</si>
  <si>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</si>
  <si>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</si>
  <si>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</si>
  <si>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</si>
  <si>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</si>
  <si>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</si>
  <si>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</si>
  <si>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</si>
  <si>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</si>
  <si>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</si>
  <si>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</si>
  <si>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</si>
  <si>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</si>
  <si>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</si>
  <si>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</si>
  <si>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</si>
  <si>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</si>
  <si>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</si>
  <si>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</si>
  <si>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</si>
  <si>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</si>
  <si>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</si>
  <si>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</si>
  <si>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</si>
  <si>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</si>
  <si>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</si>
  <si>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</si>
  <si>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</si>
  <si>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</si>
  <si>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</si>
  <si>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</si>
  <si>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</si>
  <si>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</si>
  <si>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</si>
  <si>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</si>
  <si>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</si>
  <si>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</si>
  <si>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</si>
  <si>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</si>
  <si>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</si>
  <si>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</si>
  <si>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</si>
  <si>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</si>
  <si>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</si>
  <si>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</si>
  <si>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</si>
  <si>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</si>
  <si>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</si>
  <si>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</si>
  <si>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</si>
  <si>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</si>
  <si>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</si>
  <si>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</si>
  <si>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</si>
  <si>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</si>
  <si>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</si>
  <si>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</si>
  <si>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</si>
  <si>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</si>
  <si>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</si>
  <si>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</si>
  <si>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</si>
  <si>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</si>
  <si>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</si>
  <si>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</si>
  <si>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</si>
  <si>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</si>
  <si>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</si>
  <si>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</si>
  <si>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</si>
  <si>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</si>
  <si>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</si>
  <si>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</si>
  <si>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</si>
  <si>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</si>
  <si>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</si>
  <si>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</si>
  <si>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</si>
  <si>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</si>
  <si>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</si>
  <si>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</si>
  <si>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</si>
  <si>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</si>
  <si>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</si>
  <si>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</si>
  <si>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</si>
  <si>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</si>
  <si>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</si>
  <si>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</si>
  <si>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</si>
  <si>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</si>
  <si>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</si>
  <si>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</si>
  <si>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</si>
  <si>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</si>
  <si>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</si>
  <si>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</si>
  <si>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</si>
  <si>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</si>
  <si>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</si>
  <si>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</si>
  <si>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</si>
  <si>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</si>
  <si>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</si>
  <si>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</si>
  <si>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</si>
  <si>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</si>
  <si>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</si>
  <si>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</si>
  <si>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</si>
  <si>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</si>
  <si>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</si>
  <si>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</si>
  <si>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</si>
  <si>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</si>
  <si>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</si>
  <si>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</si>
  <si>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</si>
  <si>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</si>
  <si>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</si>
  <si>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</si>
  <si>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</si>
  <si>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</si>
  <si>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</si>
  <si>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</si>
  <si>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</si>
  <si>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</si>
  <si>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</si>
  <si>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</si>
  <si>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</si>
  <si>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</si>
  <si>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</si>
  <si>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</si>
  <si>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</si>
  <si>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</si>
  <si>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</si>
  <si>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</si>
  <si>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</si>
  <si>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</si>
  <si>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</si>
  <si>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</si>
  <si>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</si>
  <si>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</si>
  <si>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</si>
  <si>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</si>
  <si>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</si>
  <si>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</si>
  <si>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</si>
  <si>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</si>
  <si>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</si>
  <si>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</si>
  <si>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</si>
  <si>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</si>
  <si>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</si>
  <si>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</si>
  <si>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</si>
  <si>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</si>
  <si>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</si>
  <si>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</si>
  <si>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</si>
  <si>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</si>
  <si>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</si>
  <si>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</si>
  <si>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</si>
  <si>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</si>
  <si>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</si>
  <si>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</si>
  <si>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</si>
  <si>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</si>
  <si>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</si>
  <si>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</si>
  <si>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</si>
  <si>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</si>
  <si>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</si>
  <si>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</si>
  <si>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</si>
  <si>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</si>
  <si>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</si>
  <si>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</si>
  <si>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</si>
  <si>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</si>
  <si>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</si>
  <si>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</si>
  <si>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</si>
  <si>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</si>
  <si>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</si>
  <si>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</si>
  <si>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</si>
  <si>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</si>
  <si>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</si>
  <si>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</si>
  <si>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</si>
  <si>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</si>
  <si>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</si>
  <si>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</si>
  <si>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</si>
  <si>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</si>
  <si>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</si>
  <si>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</si>
  <si>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</si>
  <si>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</si>
  <si>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</si>
  <si>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</si>
  <si>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</si>
  <si>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</si>
  <si>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</si>
  <si>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</si>
  <si>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</si>
  <si>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</si>
  <si>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</si>
  <si>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</si>
  <si>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</si>
  <si>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</si>
  <si>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</si>
  <si>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</si>
  <si>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</si>
  <si>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</si>
  <si>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</si>
  <si>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</si>
  <si>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</si>
  <si>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</si>
  <si>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</si>
  <si>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</si>
  <si>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</si>
  <si>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</si>
  <si>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</si>
  <si>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</si>
  <si>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</si>
  <si>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</si>
  <si>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</si>
  <si>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</si>
  <si>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</si>
  <si>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</si>
  <si>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</si>
  <si>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</si>
  <si>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</si>
  <si>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</si>
  <si>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</si>
  <si>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</si>
  <si>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</si>
  <si>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</si>
  <si>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</si>
  <si>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</si>
  <si>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</si>
  <si>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</si>
  <si>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</si>
  <si>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</si>
  <si>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</si>
  <si>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</si>
  <si>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</si>
  <si>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</si>
  <si>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</si>
  <si>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</si>
  <si>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</si>
  <si>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</si>
  <si>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</si>
  <si>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</si>
  <si>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</si>
  <si>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</si>
  <si>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</si>
  <si>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</si>
  <si>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</si>
  <si>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</si>
  <si>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</si>
  <si>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</si>
  <si>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</si>
  <si>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</si>
  <si>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</si>
  <si>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</si>
  <si>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</si>
  <si>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</si>
  <si>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</si>
  <si>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</si>
  <si>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</si>
  <si>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</si>
  <si>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</si>
  <si>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</si>
  <si>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</si>
  <si>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</si>
  <si>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</si>
  <si>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</si>
  <si>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</si>
  <si>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</si>
  <si>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</si>
  <si>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</si>
  <si>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</si>
  <si>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</si>
  <si>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</si>
  <si>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</si>
  <si>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</si>
  <si>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</si>
  <si>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</si>
  <si>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</si>
  <si>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</si>
  <si>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</si>
  <si>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</si>
  <si>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</si>
  <si>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</si>
  <si>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</si>
  <si>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</si>
  <si>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</si>
  <si>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</si>
  <si>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</si>
  <si>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</si>
  <si>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</si>
  <si>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</si>
  <si>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</si>
  <si>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</si>
  <si>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</si>
  <si>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</si>
  <si>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</si>
  <si>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</si>
  <si>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</si>
  <si>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</si>
  <si>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</si>
  <si>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</si>
  <si>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</si>
  <si>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</si>
  <si>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</si>
  <si>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</si>
  <si>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</si>
  <si>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</si>
  <si>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</si>
  <si>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</si>
  <si>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</si>
  <si>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</si>
  <si>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</si>
  <si>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</si>
  <si>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</si>
  <si>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</si>
  <si>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</si>
  <si>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</si>
  <si>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</si>
  <si>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</si>
  <si>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</si>
  <si>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</si>
  <si>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</si>
  <si>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</si>
  <si>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</si>
  <si>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</si>
  <si>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</si>
  <si>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</si>
  <si>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</si>
  <si>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</si>
  <si>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</si>
  <si>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</si>
  <si>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</si>
  <si>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</si>
  <si>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</si>
  <si>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</si>
  <si>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</si>
  <si>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</si>
  <si>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</si>
  <si>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</si>
  <si>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</si>
  <si>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</si>
  <si>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</si>
  <si>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</si>
  <si>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</si>
  <si>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</si>
  <si>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</si>
  <si>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</si>
  <si>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</si>
  <si>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</si>
  <si>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</si>
  <si>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</si>
  <si>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</si>
  <si>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</si>
  <si>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</si>
  <si>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</si>
  <si>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</si>
  <si>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</si>
  <si>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</si>
  <si>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</si>
  <si>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</si>
  <si>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</si>
  <si>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</si>
  <si>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</si>
  <si>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</si>
  <si>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</si>
  <si>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</si>
  <si>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</si>
  <si>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</si>
  <si>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</si>
  <si>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</si>
  <si>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</si>
  <si>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</si>
  <si>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</si>
  <si>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</si>
  <si>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</si>
  <si>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</si>
  <si>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</si>
  <si>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</si>
  <si>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</si>
  <si>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</si>
  <si>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</si>
  <si>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</si>
  <si>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</si>
  <si>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</si>
  <si>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</si>
  <si>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</si>
  <si>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</si>
  <si>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</si>
  <si>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</si>
  <si>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</si>
  <si>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</si>
  <si>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</si>
  <si>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</si>
  <si>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</si>
  <si>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</si>
  <si>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</si>
  <si>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</si>
  <si>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</si>
  <si>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</si>
  <si>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</si>
  <si>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</si>
  <si>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</si>
  <si>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</si>
  <si>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</si>
  <si>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</si>
  <si>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</si>
  <si>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</si>
  <si>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</si>
  <si>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</si>
  <si>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</si>
  <si>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</si>
  <si>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</si>
  <si>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</si>
  <si>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</si>
  <si>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</si>
  <si>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</si>
  <si>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</si>
  <si>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</si>
  <si>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</si>
  <si>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</si>
  <si>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</si>
  <si>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</si>
  <si>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</si>
  <si>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</si>
  <si>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</si>
  <si>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</si>
  <si>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</si>
  <si>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</si>
  <si>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</si>
  <si>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</si>
  <si>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</si>
  <si>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</si>
  <si>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</si>
  <si>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</si>
  <si>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</si>
  <si>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</si>
  <si>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</si>
  <si>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</si>
  <si>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</si>
  <si>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</si>
  <si>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</si>
  <si>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</si>
  <si>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</si>
  <si>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</si>
  <si>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</si>
  <si>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</si>
  <si>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</si>
  <si>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</si>
  <si>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</si>
  <si>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</si>
  <si>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</si>
  <si>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</si>
  <si>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</si>
  <si>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</si>
  <si>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</si>
  <si>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</si>
  <si>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</si>
  <si>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</si>
  <si>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</si>
  <si>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</si>
  <si>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</si>
  <si>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</si>
  <si>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</si>
  <si>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</si>
  <si>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</si>
  <si>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</si>
  <si>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</si>
  <si>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</si>
  <si>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</si>
  <si>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</si>
  <si>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</si>
  <si>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</si>
  <si>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</si>
  <si>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</si>
  <si>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</si>
  <si>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</si>
  <si>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</si>
  <si>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</si>
  <si>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</si>
  <si>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</si>
  <si>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</si>
  <si>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</si>
  <si>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</si>
  <si>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</si>
  <si>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</si>
  <si>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</si>
  <si>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</si>
  <si>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</si>
  <si>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</si>
  <si>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</si>
  <si>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</si>
  <si>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</si>
  <si>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</si>
  <si>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</si>
  <si>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</si>
  <si>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</si>
  <si>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</si>
  <si>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</si>
  <si>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</si>
  <si>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</si>
  <si>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</si>
  <si>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</si>
  <si>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</si>
  <si>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</si>
  <si>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</si>
  <si>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</si>
  <si>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</si>
  <si>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</si>
  <si>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</si>
  <si>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</si>
  <si>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</si>
  <si>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</si>
  <si>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</si>
  <si>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</si>
  <si>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</si>
  <si>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</si>
  <si>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</si>
  <si>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</si>
  <si>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</si>
  <si>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</si>
  <si>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</si>
  <si>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</si>
  <si>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</si>
  <si>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</si>
  <si>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</si>
  <si>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</si>
  <si>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</si>
  <si>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</si>
  <si>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</si>
  <si>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</si>
  <si>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</si>
  <si>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</si>
  <si>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</si>
  <si>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</si>
  <si>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</si>
  <si>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</si>
  <si>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</si>
  <si>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</si>
  <si>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</si>
  <si>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</si>
  <si>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</si>
  <si>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</si>
  <si>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</si>
  <si>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</si>
  <si>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</si>
  <si>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</si>
  <si>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</si>
  <si>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</si>
  <si>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</si>
  <si>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</si>
  <si>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</si>
  <si>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</si>
  <si>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</si>
  <si>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</si>
  <si>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</si>
  <si>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</si>
  <si>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</si>
  <si>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</si>
  <si>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</si>
  <si>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</si>
  <si>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</si>
  <si>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</si>
  <si>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</si>
  <si>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</si>
  <si>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</si>
  <si>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</si>
  <si>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</si>
  <si>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</si>
  <si>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</si>
  <si>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</si>
  <si>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</si>
  <si>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</si>
  <si>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</si>
  <si>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</si>
  <si>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</si>
  <si>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</si>
  <si>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</si>
  <si>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</si>
  <si>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</si>
  <si>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</si>
  <si>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</si>
  <si>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</si>
  <si>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</si>
  <si>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</si>
  <si>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</si>
  <si>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</si>
  <si>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</si>
  <si>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</si>
  <si>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</si>
  <si>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</si>
  <si>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</si>
  <si>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</si>
  <si>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</si>
  <si>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</si>
  <si>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</si>
  <si>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</si>
  <si>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</si>
  <si>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</si>
  <si>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</si>
  <si>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</si>
  <si>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</si>
  <si>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</si>
  <si>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</si>
  <si>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</si>
  <si>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</si>
  <si>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</si>
  <si>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</si>
  <si>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</si>
  <si>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</si>
  <si>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</si>
  <si>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</si>
  <si>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</si>
  <si>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</si>
  <si>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</si>
  <si>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</si>
  <si>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</si>
  <si>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</si>
  <si>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</si>
  <si>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</si>
  <si>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</si>
  <si>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</si>
  <si>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</si>
  <si>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</si>
  <si>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</si>
  <si>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</si>
  <si>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</si>
  <si>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</si>
  <si>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</si>
  <si>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</si>
  <si>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</si>
  <si>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</si>
  <si>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</si>
  <si>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</si>
  <si>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</si>
  <si>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</si>
  <si>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</si>
  <si>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</si>
  <si>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</si>
  <si>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</si>
  <si>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</si>
  <si>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</si>
  <si>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</si>
  <si>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</si>
  <si>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</si>
  <si>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</si>
  <si>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</si>
  <si>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</si>
  <si>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</si>
  <si>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</si>
  <si>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</si>
  <si>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</si>
  <si>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</si>
  <si>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</si>
  <si>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</si>
  <si>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</si>
  <si>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</si>
  <si>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</si>
  <si>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</si>
  <si>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</si>
  <si>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</si>
  <si>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</si>
  <si>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</si>
  <si>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</si>
  <si>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</si>
  <si>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</si>
  <si>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</si>
  <si>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</si>
  <si>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</si>
  <si>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</si>
  <si>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</si>
  <si>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</si>
  <si>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</si>
  <si>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</si>
  <si>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</si>
  <si>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</si>
  <si>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</si>
  <si>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</si>
  <si>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</si>
  <si>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</si>
  <si>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</si>
  <si>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</si>
  <si>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</si>
  <si>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</si>
  <si>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</si>
  <si>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</si>
  <si>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</si>
  <si>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</si>
  <si>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</si>
  <si>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</si>
  <si>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</si>
  <si>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</si>
  <si>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</si>
  <si>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</si>
  <si>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</si>
  <si>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</si>
  <si>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</si>
  <si>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</si>
  <si>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</si>
  <si>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</si>
  <si>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</si>
  <si>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</si>
  <si>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</si>
  <si>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</si>
  <si>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</si>
  <si>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</si>
  <si>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</si>
  <si>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</si>
  <si>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</si>
  <si>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</si>
  <si>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</si>
  <si>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</si>
  <si>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</si>
  <si>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</si>
  <si>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</si>
  <si>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</si>
  <si>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</si>
  <si>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</si>
  <si>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</si>
  <si>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</si>
  <si>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</si>
  <si>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</si>
  <si>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</si>
  <si>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</si>
  <si>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</si>
  <si>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</si>
  <si>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</si>
  <si>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</si>
  <si>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</si>
  <si>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</si>
  <si>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</si>
  <si>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</si>
  <si>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</si>
  <si>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</si>
  <si>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</si>
  <si>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</si>
  <si>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</si>
  <si>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</si>
  <si>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</si>
  <si>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</si>
  <si>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</si>
  <si>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</si>
  <si>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</si>
  <si>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</si>
  <si>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</si>
  <si>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</si>
  <si>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</si>
  <si>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</si>
  <si>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</si>
  <si>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</si>
  <si>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</si>
  <si>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</si>
  <si>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</si>
  <si>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</si>
  <si>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</si>
  <si>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</si>
  <si>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</si>
  <si>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</si>
  <si>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</si>
  <si>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</si>
  <si>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</si>
  <si>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</si>
  <si>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</si>
  <si>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</si>
  <si>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</si>
  <si>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</si>
  <si>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</si>
  <si>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</si>
  <si>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</si>
  <si>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</si>
  <si>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</si>
  <si>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</si>
  <si>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</si>
  <si>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</si>
  <si>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</si>
  <si>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</si>
  <si>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</si>
  <si>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</si>
  <si>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</si>
  <si>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</si>
  <si>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</si>
  <si>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</si>
  <si>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</si>
  <si>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</si>
  <si>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</si>
  <si>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</si>
  <si>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</si>
  <si>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</si>
  <si>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</si>
  <si>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</si>
  <si>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</si>
  <si>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</si>
  <si>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</si>
  <si>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</si>
  <si>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</si>
  <si>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</si>
  <si>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</si>
  <si>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</si>
  <si>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</si>
  <si>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</si>
  <si>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</si>
  <si>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</si>
  <si>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</si>
  <si>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</si>
  <si>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</si>
  <si>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</si>
  <si>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</si>
  <si>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</si>
  <si>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</si>
  <si>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</si>
  <si>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</si>
  <si>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</si>
  <si>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</si>
  <si>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</si>
  <si>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</si>
  <si>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</si>
  <si>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</si>
  <si>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</si>
  <si>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</si>
  <si>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</si>
  <si>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</si>
  <si>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</si>
  <si>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</si>
  <si>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</si>
  <si>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</si>
  <si>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</si>
  <si>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</si>
  <si>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</si>
  <si>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</si>
  <si>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</si>
  <si>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</si>
  <si>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</si>
  <si>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</si>
  <si>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</si>
  <si>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</si>
  <si>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</si>
  <si>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</si>
  <si>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</si>
  <si>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</si>
  <si>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</si>
  <si>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</si>
  <si>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</si>
  <si>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</si>
  <si>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</si>
  <si>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</si>
  <si>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</si>
  <si>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</si>
  <si>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</si>
  <si>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</si>
  <si>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</si>
  <si>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</si>
  <si>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</si>
  <si>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</si>
  <si>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</si>
  <si>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</si>
  <si>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</si>
  <si>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</si>
  <si>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</si>
  <si>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</si>
  <si>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</si>
  <si>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</si>
  <si>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</si>
  <si>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</si>
  <si>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</si>
  <si>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</si>
  <si>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</si>
  <si>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</si>
  <si>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</si>
  <si>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</si>
  <si>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</si>
  <si>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</si>
  <si>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</si>
  <si>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</si>
  <si>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</si>
  <si>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</si>
  <si>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</si>
  <si>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</si>
  <si>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</si>
  <si>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</si>
  <si>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</si>
  <si>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</si>
  <si>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</si>
  <si>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</si>
  <si>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</si>
  <si>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</si>
  <si>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</si>
  <si>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</si>
  <si>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</si>
  <si>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</si>
  <si>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</si>
  <si>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</si>
  <si>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</si>
  <si>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</si>
  <si>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</si>
  <si>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</si>
  <si>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</si>
  <si>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</si>
  <si>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</si>
  <si>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</si>
  <si>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</si>
  <si>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</si>
  <si>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</si>
  <si>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</si>
  <si>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</si>
  <si>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</si>
  <si>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</si>
  <si>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</si>
  <si>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</si>
  <si>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</si>
  <si>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</si>
  <si>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</si>
  <si>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</si>
  <si>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</si>
  <si>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</si>
  <si>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</si>
  <si>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</si>
  <si>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</si>
  <si>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</si>
  <si>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</si>
  <si>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</si>
  <si>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</si>
  <si>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</si>
  <si>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</si>
  <si>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</si>
  <si>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</si>
  <si>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</si>
  <si>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</si>
  <si>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</si>
  <si>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</si>
  <si>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</si>
  <si>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</si>
  <si>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</si>
  <si>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</si>
  <si>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</si>
  <si>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</si>
  <si>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</si>
  <si>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</si>
  <si>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</si>
  <si>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</si>
  <si>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</si>
  <si>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</si>
  <si>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</si>
  <si>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</si>
  <si>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</si>
  <si>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</si>
  <si>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</si>
  <si>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</si>
  <si>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</si>
  <si>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</si>
  <si>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</si>
  <si>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</si>
  <si>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</si>
  <si>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</si>
  <si>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</si>
  <si>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</si>
  <si>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</si>
  <si>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</si>
  <si>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</si>
  <si>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</si>
  <si>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</si>
  <si>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</si>
  <si>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</si>
  <si>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</si>
  <si>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</si>
  <si>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</si>
  <si>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</si>
  <si>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</si>
  <si>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</si>
  <si>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</si>
  <si>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</si>
  <si>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</si>
  <si>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</si>
  <si>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</si>
  <si>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</si>
  <si>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</si>
  <si>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</si>
  <si>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</si>
  <si>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</si>
  <si>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</si>
  <si>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</si>
  <si>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</si>
  <si>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</si>
  <si>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</si>
  <si>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</si>
  <si>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</si>
  <si>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</si>
  <si>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</si>
  <si>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</si>
  <si>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</si>
  <si>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</si>
  <si>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</si>
  <si>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</si>
  <si>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</si>
  <si>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</si>
  <si>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</si>
  <si>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</si>
  <si>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</si>
  <si>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</si>
  <si>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</si>
  <si>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</si>
  <si>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</si>
  <si>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</si>
  <si>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</si>
  <si>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</si>
  <si>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</si>
  <si>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</si>
  <si>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</si>
  <si>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</si>
  <si>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</si>
  <si>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</si>
  <si>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</si>
  <si>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</si>
  <si>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</si>
  <si>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</si>
  <si>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</si>
  <si>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</si>
  <si>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</si>
  <si>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</si>
  <si>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</si>
  <si>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</si>
  <si>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</si>
  <si>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</si>
  <si>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</si>
  <si>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</si>
  <si>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</si>
  <si>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</si>
  <si>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</si>
  <si>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</si>
  <si>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</si>
  <si>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</si>
  <si>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</si>
  <si>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</si>
  <si>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</si>
  <si>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</si>
  <si>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</si>
  <si>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</si>
  <si>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</si>
  <si>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</si>
  <si>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</si>
  <si>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</si>
  <si>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</si>
  <si>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</si>
  <si>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</si>
  <si>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</si>
  <si>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</si>
  <si>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</si>
  <si>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</si>
  <si>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</si>
  <si>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</si>
  <si>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</si>
  <si>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</si>
  <si>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</si>
  <si>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</si>
  <si>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</si>
  <si>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</si>
  <si>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</si>
  <si>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</si>
  <si>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</si>
  <si>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</si>
  <si>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</si>
  <si>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</si>
  <si>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</si>
  <si>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</si>
  <si>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</si>
  <si>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</si>
  <si>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</si>
  <si>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</si>
  <si>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</si>
  <si>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</si>
  <si>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</si>
  <si>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</si>
  <si>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</si>
  <si>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</si>
  <si>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</si>
  <si>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</si>
  <si>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</si>
  <si>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</si>
  <si>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</si>
  <si>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</si>
  <si>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</si>
  <si>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</si>
  <si>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</si>
  <si>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</si>
  <si>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</si>
  <si>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</si>
  <si>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</si>
  <si>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</si>
  <si>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</si>
  <si>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</si>
  <si>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</si>
  <si>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</si>
  <si>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</si>
  <si>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</si>
  <si>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</si>
  <si>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</si>
  <si>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</si>
  <si>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</si>
  <si>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</si>
  <si>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</si>
  <si>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</si>
  <si>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</si>
  <si>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</si>
  <si>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</si>
  <si>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</si>
  <si>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</si>
  <si>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</si>
  <si>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</si>
  <si>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</si>
  <si>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</si>
  <si>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</si>
  <si>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</si>
  <si>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</si>
  <si>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</si>
  <si>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</si>
  <si>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</si>
  <si>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</si>
  <si>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</si>
  <si>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</si>
  <si>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</si>
  <si>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</si>
  <si>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</si>
  <si>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</si>
  <si>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</si>
  <si>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</si>
  <si>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</si>
  <si>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</si>
  <si>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</si>
  <si>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</si>
  <si>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</si>
  <si>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</si>
  <si>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</si>
  <si>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</si>
  <si>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</si>
  <si>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</si>
  <si>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</si>
  <si>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</si>
  <si>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</si>
  <si>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</si>
  <si>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</si>
  <si>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</si>
  <si>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</si>
  <si>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</si>
  <si>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</si>
  <si>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</si>
  <si>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</si>
  <si>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</si>
  <si>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</si>
  <si>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</si>
  <si>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</si>
  <si>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</si>
  <si>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</si>
  <si>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</si>
  <si>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</si>
  <si>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</si>
  <si>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</si>
  <si>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</si>
  <si>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</si>
  <si>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</si>
  <si>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</si>
  <si>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</si>
  <si>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</si>
  <si>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</si>
  <si>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</si>
  <si>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</si>
  <si>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</si>
  <si>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</si>
  <si>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</si>
  <si>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</si>
  <si>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</si>
  <si>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</si>
  <si>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</si>
  <si>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</si>
  <si>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</si>
  <si>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</si>
  <si>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</si>
  <si>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</si>
  <si>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</si>
  <si>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</si>
  <si>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</si>
  <si>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</si>
  <si>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</si>
  <si>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</si>
  <si>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</si>
  <si>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</si>
  <si>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</si>
  <si>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</si>
  <si>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</si>
  <si>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</si>
  <si>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</si>
  <si>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</si>
  <si>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</si>
  <si>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</si>
  <si>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</si>
  <si>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</si>
  <si>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</si>
  <si>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</si>
  <si>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</si>
  <si>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</si>
  <si>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</si>
  <si>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</si>
  <si>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</si>
  <si>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</si>
  <si>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</si>
  <si>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</si>
  <si>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</si>
  <si>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</si>
  <si>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</si>
  <si>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</si>
  <si>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</si>
  <si>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</si>
  <si>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</si>
  <si>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</si>
  <si>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</si>
  <si>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</si>
  <si>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</si>
  <si>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</si>
  <si>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</si>
  <si>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</si>
  <si>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</si>
  <si>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</si>
  <si>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</si>
  <si>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</si>
  <si>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</si>
  <si>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</si>
  <si>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</si>
  <si>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</si>
  <si>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</si>
  <si>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</si>
  <si>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</si>
  <si>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</si>
  <si>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</si>
  <si>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</si>
  <si>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</si>
  <si>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</si>
  <si>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</si>
  <si>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</si>
  <si>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</si>
  <si>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</si>
  <si>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</si>
  <si>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</si>
  <si>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</si>
  <si>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</si>
  <si>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</si>
  <si>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</si>
  <si>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</si>
  <si>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</si>
  <si>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</si>
  <si>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</si>
  <si>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</si>
  <si>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</si>
  <si>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</si>
  <si>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</si>
  <si>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</si>
  <si>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</si>
  <si>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</si>
  <si>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</si>
  <si>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</si>
  <si>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</si>
  <si>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</si>
  <si>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</si>
  <si>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</si>
  <si>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</si>
  <si>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</si>
  <si>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</si>
  <si>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</si>
  <si>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</si>
  <si>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</si>
  <si>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</si>
  <si>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</si>
  <si>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</si>
  <si>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</si>
  <si>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</si>
  <si>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</si>
  <si>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</si>
  <si>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</si>
  <si>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</si>
  <si>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</si>
  <si>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</si>
  <si>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</si>
  <si>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</si>
  <si>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</si>
  <si>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</si>
  <si>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</si>
  <si>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</si>
  <si>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</si>
  <si>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</si>
  <si>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</si>
  <si>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</si>
  <si>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</si>
  <si>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</si>
  <si>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</si>
  <si>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</si>
  <si>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</si>
  <si>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</si>
  <si>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</si>
  <si>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</si>
  <si>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</si>
  <si>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</si>
  <si>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</si>
  <si>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</si>
  <si>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</si>
  <si>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</si>
  <si>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</si>
  <si>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</si>
  <si>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</si>
  <si>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</si>
  <si>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</si>
  <si>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</si>
  <si>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</si>
  <si>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</si>
  <si>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</si>
  <si>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</si>
  <si>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</si>
  <si>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</si>
  <si>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</si>
  <si>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</si>
  <si>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</si>
  <si>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</si>
  <si>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</si>
  <si>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</si>
  <si>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</si>
  <si>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</si>
  <si>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</si>
  <si>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</si>
  <si>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</si>
  <si>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</si>
  <si>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</si>
  <si>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</si>
  <si>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</si>
  <si>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</si>
  <si>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</si>
  <si>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</si>
  <si>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</si>
  <si>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</si>
  <si>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</si>
  <si>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</si>
  <si>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</si>
  <si>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</si>
  <si>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</si>
  <si>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</si>
  <si>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</si>
  <si>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</si>
  <si>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</si>
  <si>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</si>
  <si>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</si>
  <si>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</si>
  <si>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</si>
  <si>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</si>
  <si>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</si>
  <si>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</si>
  <si>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</si>
  <si>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</si>
  <si>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</si>
  <si>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</si>
  <si>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</si>
  <si>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</si>
  <si>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</si>
  <si>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</si>
  <si>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</si>
  <si>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</si>
  <si>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</si>
  <si>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</si>
  <si>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</si>
  <si>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</si>
  <si>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</si>
  <si>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</si>
  <si>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</si>
  <si>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</si>
  <si>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</si>
  <si>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</si>
  <si>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</si>
  <si>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</si>
  <si>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</si>
  <si>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</si>
  <si>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</si>
  <si>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</si>
  <si>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</si>
  <si>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</si>
  <si>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</si>
  <si>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</si>
  <si>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</si>
  <si>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</si>
  <si>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</si>
  <si>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</si>
  <si>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</si>
  <si>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</si>
  <si>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</si>
  <si>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</si>
  <si>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</si>
  <si>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</si>
  <si>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</si>
  <si>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</si>
  <si>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</si>
  <si>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</si>
  <si>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</si>
  <si>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</si>
  <si>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</si>
  <si>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</si>
  <si>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</si>
  <si>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</si>
  <si>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</si>
  <si>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</si>
  <si>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</si>
  <si>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</si>
  <si>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</si>
  <si>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</si>
  <si>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</si>
  <si>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</si>
  <si>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</si>
  <si>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</si>
  <si>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</si>
  <si>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</si>
  <si>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</si>
  <si>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</si>
  <si>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</si>
  <si>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</si>
  <si>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</si>
  <si>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</si>
  <si>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</si>
  <si>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</si>
  <si>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</si>
  <si>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</si>
  <si>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</si>
  <si>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</si>
  <si>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</si>
  <si>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</si>
  <si>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</si>
  <si>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</si>
  <si>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</si>
  <si>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</si>
  <si>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</si>
  <si>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</si>
  <si>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</si>
  <si>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</si>
  <si>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</si>
  <si>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</si>
  <si>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</si>
  <si>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</si>
  <si>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</si>
  <si>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</si>
  <si>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</si>
  <si>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</si>
  <si>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</si>
  <si>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</si>
  <si>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</si>
  <si>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</si>
  <si>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</si>
  <si>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</si>
  <si>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</si>
  <si>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</si>
  <si>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</si>
  <si>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</si>
  <si>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</si>
  <si>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</si>
  <si>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</si>
  <si>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</si>
  <si>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</si>
  <si>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</si>
  <si>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</si>
  <si>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</si>
  <si>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</si>
  <si>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</si>
  <si>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</si>
  <si>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</si>
  <si>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</si>
  <si>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</si>
  <si>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</si>
  <si>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</si>
  <si>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</si>
  <si>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</si>
  <si>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</si>
  <si>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</si>
  <si>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</si>
  <si>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</si>
  <si>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</si>
  <si>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</si>
  <si>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</si>
  <si>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</si>
  <si>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</si>
  <si>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</si>
  <si>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</si>
  <si>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</si>
  <si>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</si>
  <si>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</si>
  <si>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</si>
  <si>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</si>
  <si>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</si>
  <si>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</si>
  <si>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</si>
  <si>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</si>
  <si>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</si>
  <si>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</si>
  <si>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</si>
  <si>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</si>
  <si>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</si>
  <si>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</si>
  <si>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</si>
  <si>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</si>
  <si>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</si>
  <si>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</si>
  <si>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</si>
  <si>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</si>
  <si>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</si>
  <si>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</si>
  <si>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</si>
  <si>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</si>
  <si>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</si>
  <si>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</si>
  <si>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</si>
  <si>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</si>
  <si>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</si>
  <si>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</si>
  <si>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</si>
  <si>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</si>
  <si>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</si>
  <si>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</si>
  <si>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</si>
  <si>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</si>
  <si>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</si>
  <si>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</si>
  <si>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</si>
  <si>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</si>
  <si>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</si>
  <si>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</si>
  <si>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</si>
  <si>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</si>
  <si>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</si>
  <si>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</si>
  <si>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</si>
  <si>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</si>
  <si>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</si>
  <si>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</si>
  <si>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</si>
  <si>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</si>
  <si>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</si>
  <si>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</si>
  <si>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</si>
  <si>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</si>
  <si>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</si>
  <si>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</si>
  <si>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</si>
  <si>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</si>
  <si>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</si>
  <si>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</si>
  <si>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</si>
  <si>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</si>
  <si>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</si>
  <si>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</si>
  <si>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</si>
  <si>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</si>
  <si>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</si>
  <si>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</si>
  <si>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</si>
  <si>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</si>
  <si>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</si>
  <si>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</si>
  <si>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</si>
  <si>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</si>
  <si>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</si>
  <si>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</si>
  <si>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</si>
  <si>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</si>
  <si>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</si>
  <si>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</si>
  <si>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</si>
  <si>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</si>
  <si>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</si>
  <si>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</si>
  <si>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</si>
  <si>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</si>
  <si>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</si>
  <si>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</si>
  <si>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</si>
  <si>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</si>
  <si>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</si>
  <si>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</si>
  <si>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</si>
  <si>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</si>
  <si>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</si>
  <si>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</si>
  <si>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</si>
  <si>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</si>
  <si>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</si>
  <si>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</si>
  <si>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</si>
  <si>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</si>
  <si>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</si>
  <si>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</si>
  <si>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</si>
  <si>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</si>
  <si>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</si>
  <si>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</si>
  <si>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</si>
  <si>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</si>
  <si>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</si>
  <si>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</si>
  <si>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</si>
  <si>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</si>
  <si>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</si>
  <si>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</si>
  <si>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</si>
  <si>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</si>
  <si>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</si>
  <si>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</si>
  <si>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</si>
  <si>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</si>
  <si>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</si>
  <si>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</si>
  <si>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</si>
  <si>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</si>
  <si>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</si>
  <si>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</si>
  <si>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</si>
  <si>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</si>
  <si>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</si>
  <si>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</si>
  <si>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</si>
  <si>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</si>
  <si>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</si>
  <si>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</si>
  <si>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</si>
  <si>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</si>
  <si>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</si>
  <si>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</si>
  <si>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</si>
  <si>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</si>
  <si>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</si>
  <si>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</si>
  <si>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</si>
  <si>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</si>
  <si>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</si>
  <si>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</si>
  <si>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</si>
  <si>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</si>
  <si>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</si>
  <si>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</si>
  <si>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</si>
  <si>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</si>
  <si>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</si>
  <si>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</si>
  <si>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</si>
  <si>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</si>
  <si>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</si>
  <si>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</si>
  <si>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</si>
  <si>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</si>
  <si>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</si>
  <si>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</si>
  <si>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</si>
  <si>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</si>
  <si>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</si>
  <si>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</si>
  <si>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</si>
  <si>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</si>
  <si>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</si>
  <si>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</si>
  <si>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</si>
  <si>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</si>
  <si>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</si>
  <si>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</si>
  <si>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</si>
  <si>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</si>
  <si>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</si>
  <si>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</si>
  <si>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</si>
  <si>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</si>
  <si>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</si>
  <si>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</si>
  <si>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</si>
  <si>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</si>
  <si>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</si>
  <si>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</si>
  <si>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</si>
  <si>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</si>
  <si>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</si>
  <si>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</si>
  <si>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</si>
  <si>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</si>
  <si>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</si>
  <si>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</si>
  <si>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</si>
  <si>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</si>
  <si>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</si>
  <si>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</si>
  <si>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</si>
  <si>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</si>
  <si>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</si>
  <si>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</si>
  <si>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</si>
  <si>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</si>
  <si>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</si>
  <si>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</si>
  <si>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</si>
  <si>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</si>
  <si>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</si>
  <si>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</si>
  <si>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</si>
  <si>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</si>
  <si>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</si>
  <si>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</si>
  <si>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</si>
  <si>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</si>
  <si>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</si>
  <si>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</si>
  <si>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</si>
  <si>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</si>
  <si>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</si>
  <si>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</si>
  <si>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</si>
  <si>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</si>
  <si>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</si>
  <si>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</si>
  <si>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</si>
  <si>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</si>
  <si>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</si>
  <si>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</si>
  <si>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</si>
  <si>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</si>
  <si>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</si>
  <si>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</si>
  <si>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</si>
  <si>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</si>
  <si>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</si>
  <si>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</si>
  <si>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</si>
  <si>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</si>
  <si>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</si>
  <si>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</si>
  <si>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</si>
  <si>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</si>
  <si>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</si>
  <si>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</si>
  <si>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</si>
  <si>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</si>
  <si>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</si>
  <si>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</si>
  <si>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</si>
  <si>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</si>
  <si>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</si>
  <si>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</si>
  <si>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</si>
  <si>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</si>
  <si>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</si>
  <si>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</si>
  <si>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</si>
  <si>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</si>
  <si>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</si>
  <si>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</si>
  <si>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</si>
  <si>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</si>
  <si>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</si>
  <si>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</si>
  <si>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</si>
  <si>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</si>
  <si>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</si>
  <si>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</si>
  <si>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</si>
  <si>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</si>
  <si>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</si>
  <si>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</si>
  <si>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</si>
  <si>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</si>
  <si>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</si>
  <si>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</si>
  <si>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</si>
  <si>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</si>
  <si>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</si>
  <si>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</si>
  <si>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</si>
  <si>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</si>
  <si>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</si>
  <si>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</si>
  <si>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</si>
  <si>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</si>
  <si>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</si>
  <si>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</si>
  <si>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</si>
  <si>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</si>
  <si>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</si>
  <si>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</si>
  <si>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</si>
  <si>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</si>
  <si>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</si>
  <si>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</si>
  <si>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</si>
  <si>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</si>
  <si>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</si>
  <si>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</si>
  <si>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</si>
  <si>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</si>
  <si>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</si>
  <si>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</si>
  <si>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</si>
  <si>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</si>
  <si>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</si>
  <si>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</si>
  <si>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</si>
  <si>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</si>
  <si>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</si>
  <si>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</si>
  <si>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</si>
  <si>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</si>
  <si>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</si>
  <si>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</si>
  <si>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</si>
  <si>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</si>
  <si>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</si>
  <si>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</si>
  <si>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</si>
  <si>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</si>
  <si>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</si>
  <si>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</si>
  <si>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</si>
  <si>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</si>
  <si>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</si>
  <si>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</si>
  <si>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</si>
  <si>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</si>
  <si>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</si>
  <si>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</si>
  <si>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</si>
  <si>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</si>
  <si>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</si>
  <si>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</si>
  <si>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</si>
  <si>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</si>
  <si>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</si>
  <si>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</si>
  <si>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</si>
  <si>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</si>
  <si>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</si>
  <si>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</si>
  <si>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</si>
  <si>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</si>
  <si>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</si>
  <si>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</si>
  <si>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</si>
  <si>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</si>
  <si>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</si>
  <si>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</si>
  <si>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</si>
  <si>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</si>
  <si>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</si>
  <si>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</si>
  <si>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</si>
  <si>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</si>
  <si>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</si>
  <si>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</si>
  <si>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</si>
  <si>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</si>
  <si>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</si>
  <si>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</si>
  <si>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</si>
  <si>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</si>
  <si>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</si>
  <si>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</si>
  <si>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</si>
  <si>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</si>
  <si>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</si>
  <si>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</si>
  <si>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</si>
  <si>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</si>
  <si>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</si>
  <si>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</si>
  <si>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</si>
  <si>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</si>
  <si>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</si>
  <si>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</si>
  <si>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</si>
  <si>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</si>
  <si>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</si>
  <si>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</si>
  <si>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</si>
  <si>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</si>
  <si>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</si>
  <si>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</si>
  <si>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</si>
  <si>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</si>
  <si>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</si>
  <si>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</si>
  <si>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</si>
  <si>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</si>
  <si>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</si>
  <si>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</si>
  <si>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</si>
  <si>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</si>
  <si>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</si>
  <si>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</si>
  <si>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</si>
  <si>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</si>
  <si>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</si>
  <si>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</si>
  <si>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</si>
  <si>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</si>
  <si>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</si>
  <si>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</si>
  <si>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</si>
  <si>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</si>
  <si>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</si>
  <si>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</si>
  <si>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</si>
  <si>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</si>
  <si>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</si>
  <si>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</si>
  <si>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</si>
  <si>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</si>
  <si>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</si>
  <si>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</si>
  <si>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</si>
  <si>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</si>
  <si>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</si>
  <si>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</si>
  <si>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</si>
  <si>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</si>
  <si>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</si>
  <si>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</si>
  <si>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</si>
  <si>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</si>
  <si>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</si>
  <si>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</si>
  <si>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</si>
  <si>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</si>
  <si>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</si>
  <si>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</si>
  <si>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</si>
  <si>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</si>
  <si>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</si>
  <si>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</si>
  <si>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</si>
  <si>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</si>
  <si>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</si>
  <si>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</si>
  <si>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</si>
  <si>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</si>
  <si>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</si>
  <si>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</si>
  <si>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</si>
  <si>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</si>
  <si>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</si>
  <si>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</si>
  <si>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</si>
  <si>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</si>
  <si>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</si>
  <si>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</si>
  <si>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</si>
  <si>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</si>
  <si>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</si>
  <si>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</si>
  <si>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</si>
  <si>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</si>
  <si>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</si>
  <si>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</si>
  <si>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</si>
  <si>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</si>
  <si>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</si>
  <si>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</si>
  <si>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</si>
  <si>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</si>
  <si>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</si>
  <si>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</si>
  <si>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</si>
  <si>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</si>
  <si>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</si>
  <si>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</si>
  <si>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</si>
  <si>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</si>
  <si>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</si>
  <si>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</si>
  <si>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</si>
  <si>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</si>
  <si>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</si>
  <si>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</si>
  <si>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</si>
  <si>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</si>
  <si>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</si>
  <si>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</si>
  <si>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</si>
  <si>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</si>
  <si>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</si>
  <si>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</si>
  <si>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</si>
  <si>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</si>
  <si>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</si>
  <si>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</si>
  <si>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</si>
  <si>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</si>
  <si>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</si>
  <si>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</si>
  <si>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</si>
  <si>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</si>
  <si>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</si>
  <si>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</si>
  <si>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</si>
  <si>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</si>
  <si>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RAPSKA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</si>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</sst>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2236598.31</v>
      </c>
      <c r="D2" s="7">
        <f>'PR-RAS'!E6</f>
        <v>2482928.81</v>
      </c>
      <c r="E2" s="7">
        <v>0</v>
      </c>
      <c r="F2" s="7">
        <v>0</v>
      </c>
      <c r="G2" s="8">
        <f t="shared" ref="G2:G274" si="0">(B2/1000)*(C2*1+D2*2)</f>
        <v>7202.4559300000001</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1737233.55</v>
      </c>
      <c r="D45" s="2">
        <f>'PR-RAS'!E49</f>
        <v>1821343.34</v>
      </c>
      <c r="E45" s="2">
        <v>0</v>
      </c>
      <c r="F45" s="2">
        <v>0</v>
      </c>
      <c r="G45" s="3">
        <f t="shared" si="0"/>
        <v>236716.49012</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1736893.55</v>
      </c>
      <c r="D64" s="2">
        <f>'PR-RAS'!E68</f>
        <v>1818270.34</v>
      </c>
      <c r="E64" s="2">
        <v>0</v>
      </c>
      <c r="F64" s="2">
        <v>0</v>
      </c>
      <c r="G64" s="3">
        <f t="shared" si="0"/>
        <v>338526.35649000003</v>
      </c>
      <c r="H64" s="3">
        <f t="shared" si="1"/>
        <v>0.7900000000372529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1659477.52</v>
      </c>
      <c r="D65" s="2">
        <f>'PR-RAS'!E69</f>
        <v>1760012.03</v>
      </c>
      <c r="E65" s="2">
        <v>0</v>
      </c>
      <c r="F65" s="2">
        <v>0</v>
      </c>
      <c r="G65" s="3">
        <f t="shared" si="0"/>
        <v>331488.10112000001</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77416.03</v>
      </c>
      <c r="D66" s="2">
        <f>'PR-RAS'!E70</f>
        <v>58258.31</v>
      </c>
      <c r="E66" s="2">
        <v>0</v>
      </c>
      <c r="F66" s="2">
        <v>0</v>
      </c>
      <c r="G66" s="3">
        <f t="shared" si="0"/>
        <v>12605.62225</v>
      </c>
      <c r="H66" s="3">
        <f t="shared" si="1"/>
        <v>0.33999999999650754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2768</v>
      </c>
      <c r="E70" s="2">
        <v>0</v>
      </c>
      <c r="F70" s="2">
        <v>0</v>
      </c>
      <c r="G70" s="3">
        <f t="shared" si="0"/>
        <v>381.98400000000004</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2768</v>
      </c>
      <c r="E71" s="2">
        <v>0</v>
      </c>
      <c r="F71" s="2">
        <v>0</v>
      </c>
      <c r="G71" s="3">
        <f t="shared" si="0"/>
        <v>387.52000000000004</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340</v>
      </c>
      <c r="D73" s="2">
        <f>'PR-RAS'!E77</f>
        <v>305</v>
      </c>
      <c r="E73" s="2">
        <v>0</v>
      </c>
      <c r="F73" s="2">
        <v>0</v>
      </c>
      <c r="G73" s="3">
        <f t="shared" si="0"/>
        <v>68.399999999999991</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340</v>
      </c>
      <c r="D74" s="2">
        <f>'PR-RAS'!E78</f>
        <v>305</v>
      </c>
      <c r="E74" s="2">
        <v>0</v>
      </c>
      <c r="F74" s="2">
        <v>0</v>
      </c>
      <c r="G74" s="3">
        <f t="shared" si="0"/>
        <v>69.349999999999994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51680.85</v>
      </c>
      <c r="D102" s="2">
        <f>'PR-RAS'!E106</f>
        <v>55885.48</v>
      </c>
      <c r="E102" s="2">
        <v>0</v>
      </c>
      <c r="F102" s="2">
        <v>0</v>
      </c>
      <c r="G102" s="3">
        <f t="shared" si="0"/>
        <v>16508.632809999999</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51680.85</v>
      </c>
      <c r="D108" s="2">
        <f>'PR-RAS'!E112</f>
        <v>55885.48</v>
      </c>
      <c r="E108" s="2">
        <v>0</v>
      </c>
      <c r="F108" s="2">
        <v>0</v>
      </c>
      <c r="G108" s="3">
        <f t="shared" si="0"/>
        <v>17489.343669999998</v>
      </c>
      <c r="H108" s="3">
        <f t="shared" si="1"/>
        <v>0.63000000000465661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51680.85</v>
      </c>
      <c r="D113" s="2">
        <f>'PR-RAS'!E117</f>
        <v>55885.48</v>
      </c>
      <c r="E113" s="2">
        <v>0</v>
      </c>
      <c r="F113" s="2">
        <v>0</v>
      </c>
      <c r="G113" s="3">
        <f t="shared" si="0"/>
        <v>18306.602719999999</v>
      </c>
      <c r="H113" s="3">
        <f t="shared" si="1"/>
        <v>0.63000000000465661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10538.85</v>
      </c>
      <c r="D121" s="2">
        <f>'PR-RAS'!E125</f>
        <v>11462.59</v>
      </c>
      <c r="E121" s="2">
        <v>0</v>
      </c>
      <c r="F121" s="2">
        <v>0</v>
      </c>
      <c r="G121" s="3">
        <f t="shared" si="0"/>
        <v>4015.6835999999998</v>
      </c>
      <c r="H121" s="3">
        <f t="shared" si="1"/>
        <v>0.55999999999949068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10538.85</v>
      </c>
      <c r="D122" s="2">
        <f>'PR-RAS'!E126</f>
        <v>11455.7</v>
      </c>
      <c r="E122" s="2">
        <v>0</v>
      </c>
      <c r="F122" s="2">
        <v>0</v>
      </c>
      <c r="G122" s="3">
        <f t="shared" si="0"/>
        <v>4047.4802500000001</v>
      </c>
      <c r="H122" s="3">
        <f t="shared" si="1"/>
        <v>0.44999999999890861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576.26</v>
      </c>
      <c r="E123" s="2">
        <v>0</v>
      </c>
      <c r="F123" s="2">
        <v>0</v>
      </c>
      <c r="G123" s="3">
        <f t="shared" si="0"/>
        <v>140.60744</v>
      </c>
      <c r="H123" s="3">
        <f t="shared" si="1"/>
        <v>0.25999999999999091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10538.85</v>
      </c>
      <c r="D124" s="2">
        <f>'PR-RAS'!E128</f>
        <v>10879.44</v>
      </c>
      <c r="E124" s="2">
        <v>0</v>
      </c>
      <c r="F124" s="2">
        <v>0</v>
      </c>
      <c r="G124" s="3">
        <f t="shared" si="0"/>
        <v>3972.6207900000004</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6.89</v>
      </c>
      <c r="E125" s="2">
        <v>0</v>
      </c>
      <c r="F125" s="2">
        <v>0</v>
      </c>
      <c r="G125" s="3">
        <f t="shared" si="0"/>
        <v>1.70872</v>
      </c>
      <c r="H125" s="3">
        <f t="shared" si="1"/>
        <v>0.11000000000000032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6.89</v>
      </c>
      <c r="E126" s="2">
        <v>0</v>
      </c>
      <c r="F126" s="2">
        <v>0</v>
      </c>
      <c r="G126" s="3">
        <f t="shared" si="0"/>
        <v>1.7224999999999999</v>
      </c>
      <c r="H126" s="3">
        <f t="shared" si="1"/>
        <v>0.11000000000000032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437145.06</v>
      </c>
      <c r="D130" s="2">
        <f>'PR-RAS'!E134</f>
        <v>594237.4</v>
      </c>
      <c r="E130" s="2">
        <v>0</v>
      </c>
      <c r="F130" s="2">
        <v>0</v>
      </c>
      <c r="G130" s="3">
        <f t="shared" si="0"/>
        <v>209704.96194000001</v>
      </c>
      <c r="H130" s="3">
        <f t="shared" si="1"/>
        <v>0.46000000002095476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437145.06</v>
      </c>
      <c r="D131" s="2">
        <f>'PR-RAS'!E135</f>
        <v>594237.4</v>
      </c>
      <c r="E131" s="2">
        <v>0</v>
      </c>
      <c r="F131" s="2">
        <v>0</v>
      </c>
      <c r="G131" s="3">
        <f t="shared" si="0"/>
        <v>211330.58180000001</v>
      </c>
      <c r="H131" s="3">
        <f t="shared" si="1"/>
        <v>0.46000000002095476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423619.7</v>
      </c>
      <c r="D132" s="2">
        <f>'PR-RAS'!E136</f>
        <v>584819.93000000005</v>
      </c>
      <c r="E132" s="2">
        <v>0</v>
      </c>
      <c r="F132" s="2">
        <v>0</v>
      </c>
      <c r="G132" s="3">
        <f t="shared" si="0"/>
        <v>208717.00236000001</v>
      </c>
      <c r="H132" s="3">
        <f t="shared" si="1"/>
        <v>0.36999999993713573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13525.36</v>
      </c>
      <c r="D133" s="2">
        <f>'PR-RAS'!E137</f>
        <v>9417.4699999999993</v>
      </c>
      <c r="E133" s="2">
        <v>0</v>
      </c>
      <c r="F133" s="2">
        <v>0</v>
      </c>
      <c r="G133" s="3">
        <f t="shared" si="0"/>
        <v>4271.5596000000005</v>
      </c>
      <c r="H133" s="3">
        <f t="shared" si="1"/>
        <v>0.82999999999992724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2137597.6800000002</v>
      </c>
      <c r="D148" s="2">
        <f>'PR-RAS'!E152</f>
        <v>2566336.1099999994</v>
      </c>
      <c r="E148" s="2">
        <v>0</v>
      </c>
      <c r="F148" s="2">
        <v>0</v>
      </c>
      <c r="G148" s="3">
        <f t="shared" si="0"/>
        <v>1068729.6752999998</v>
      </c>
      <c r="H148" s="3">
        <f t="shared" si="1"/>
        <v>0.42999999923631549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1778272.4300000002</v>
      </c>
      <c r="D149" s="2">
        <f>'PR-RAS'!E153</f>
        <v>2168248.04</v>
      </c>
      <c r="E149" s="2">
        <v>0</v>
      </c>
      <c r="F149" s="2">
        <v>0</v>
      </c>
      <c r="G149" s="3">
        <f t="shared" si="0"/>
        <v>904985.73947999987</v>
      </c>
      <c r="H149" s="3">
        <f t="shared" si="1"/>
        <v>0.47000000020489097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1466124.9600000002</v>
      </c>
      <c r="D150" s="2">
        <f>'PR-RAS'!E154</f>
        <v>1797163.0499999998</v>
      </c>
      <c r="E150" s="2">
        <v>0</v>
      </c>
      <c r="F150" s="2">
        <v>0</v>
      </c>
      <c r="G150" s="3">
        <f t="shared" si="0"/>
        <v>754007.20793999988</v>
      </c>
      <c r="H150" s="3">
        <f t="shared" si="1"/>
        <v>8.9999999618157744E-2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1421840.12</v>
      </c>
      <c r="D151" s="2">
        <f>'PR-RAS'!E155</f>
        <v>1735864.88</v>
      </c>
      <c r="E151" s="2">
        <v>0</v>
      </c>
      <c r="F151" s="2">
        <v>0</v>
      </c>
      <c r="G151" s="3">
        <f t="shared" si="0"/>
        <v>734035.48199999996</v>
      </c>
      <c r="H151" s="3">
        <f t="shared" si="1"/>
        <v>0.24000000022351742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44284.84</v>
      </c>
      <c r="D153" s="2">
        <f>'PR-RAS'!E157</f>
        <v>61298.17</v>
      </c>
      <c r="E153" s="2">
        <v>0</v>
      </c>
      <c r="F153" s="2">
        <v>0</v>
      </c>
      <c r="G153" s="3">
        <f t="shared" si="0"/>
        <v>25365.939359999997</v>
      </c>
      <c r="H153" s="3">
        <f t="shared" si="1"/>
        <v>0.33000000000174623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69388.009999999995</v>
      </c>
      <c r="D155" s="2">
        <f>'PR-RAS'!E159</f>
        <v>73632.5</v>
      </c>
      <c r="E155" s="2">
        <v>0</v>
      </c>
      <c r="F155" s="2">
        <v>0</v>
      </c>
      <c r="G155" s="3">
        <f t="shared" si="0"/>
        <v>33364.563540000003</v>
      </c>
      <c r="H155" s="3">
        <f t="shared" si="1"/>
        <v>0.50999999999476131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242759.46</v>
      </c>
      <c r="D156" s="2">
        <f>'PR-RAS'!E160</f>
        <v>297452.49</v>
      </c>
      <c r="E156" s="2">
        <v>0</v>
      </c>
      <c r="F156" s="2">
        <v>0</v>
      </c>
      <c r="G156" s="3">
        <f t="shared" si="0"/>
        <v>129837.98819999999</v>
      </c>
      <c r="H156" s="3">
        <f t="shared" si="1"/>
        <v>0.9499999999825377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242699.83</v>
      </c>
      <c r="D158" s="2">
        <f>'PR-RAS'!E162</f>
        <v>297452.49</v>
      </c>
      <c r="E158" s="2">
        <v>0</v>
      </c>
      <c r="F158" s="2">
        <v>0</v>
      </c>
      <c r="G158" s="3">
        <f t="shared" si="0"/>
        <v>131503.95517</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59.63</v>
      </c>
      <c r="D159" s="2">
        <f>'PR-RAS'!E163</f>
        <v>0</v>
      </c>
      <c r="E159" s="2">
        <v>0</v>
      </c>
      <c r="F159" s="2">
        <v>0</v>
      </c>
      <c r="G159" s="3">
        <f t="shared" si="0"/>
        <v>9.4215400000000002</v>
      </c>
      <c r="H159" s="3">
        <f t="shared" si="1"/>
        <v>0.36999999999999744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307587.00000000006</v>
      </c>
      <c r="D160" s="2">
        <f>'PR-RAS'!E164</f>
        <v>343236.55000000005</v>
      </c>
      <c r="E160" s="2">
        <v>0</v>
      </c>
      <c r="F160" s="2">
        <v>0</v>
      </c>
      <c r="G160" s="3">
        <f t="shared" si="0"/>
        <v>158055.55590000001</v>
      </c>
      <c r="H160" s="3">
        <f t="shared" si="1"/>
        <v>0.45000000001164153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56869.78</v>
      </c>
      <c r="D161" s="2">
        <f>'PR-RAS'!E165</f>
        <v>52838.67</v>
      </c>
      <c r="E161" s="2">
        <v>0</v>
      </c>
      <c r="F161" s="2">
        <v>0</v>
      </c>
      <c r="G161" s="3">
        <f t="shared" si="0"/>
        <v>26007.539199999999</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20932.48</v>
      </c>
      <c r="D162" s="2">
        <f>'PR-RAS'!E166</f>
        <v>16051.28</v>
      </c>
      <c r="E162" s="2">
        <v>0</v>
      </c>
      <c r="F162" s="2">
        <v>0</v>
      </c>
      <c r="G162" s="3">
        <f t="shared" si="0"/>
        <v>8538.6414400000012</v>
      </c>
      <c r="H162" s="3">
        <f t="shared" si="1"/>
        <v>0.76000000000021828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27100.3</v>
      </c>
      <c r="D163" s="2">
        <f>'PR-RAS'!E167</f>
        <v>32411.62</v>
      </c>
      <c r="E163" s="2">
        <v>0</v>
      </c>
      <c r="F163" s="2">
        <v>0</v>
      </c>
      <c r="G163" s="3">
        <f t="shared" si="0"/>
        <v>14891.61348</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8709.5</v>
      </c>
      <c r="D164" s="2">
        <f>'PR-RAS'!E168</f>
        <v>4261.2700000000004</v>
      </c>
      <c r="E164" s="2">
        <v>0</v>
      </c>
      <c r="F164" s="2">
        <v>0</v>
      </c>
      <c r="G164" s="3">
        <f t="shared" si="0"/>
        <v>2808.8225200000002</v>
      </c>
      <c r="H164" s="3">
        <f t="shared" si="1"/>
        <v>0.77000000000043656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127.5</v>
      </c>
      <c r="D165" s="2">
        <f>'PR-RAS'!E169</f>
        <v>114.5</v>
      </c>
      <c r="E165" s="2">
        <v>0</v>
      </c>
      <c r="F165" s="2">
        <v>0</v>
      </c>
      <c r="G165" s="3">
        <f t="shared" si="0"/>
        <v>58.466000000000001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170919.48</v>
      </c>
      <c r="D166" s="2">
        <f>'PR-RAS'!E170</f>
        <v>209556.88000000003</v>
      </c>
      <c r="E166" s="2">
        <v>0</v>
      </c>
      <c r="F166" s="2">
        <v>0</v>
      </c>
      <c r="G166" s="3">
        <f t="shared" si="0"/>
        <v>97355.484600000025</v>
      </c>
      <c r="H166" s="3">
        <f t="shared" si="1"/>
        <v>0.59999999997671694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16903.48</v>
      </c>
      <c r="D167" s="2">
        <f>'PR-RAS'!E171</f>
        <v>18996.509999999998</v>
      </c>
      <c r="E167" s="2">
        <v>0</v>
      </c>
      <c r="F167" s="2">
        <v>0</v>
      </c>
      <c r="G167" s="3">
        <f t="shared" si="0"/>
        <v>9112.8190000000013</v>
      </c>
      <c r="H167" s="3">
        <f t="shared" si="1"/>
        <v>0.97000000000116415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108211.29</v>
      </c>
      <c r="D168" s="2">
        <f>'PR-RAS'!E172</f>
        <v>139256.29</v>
      </c>
      <c r="E168" s="2">
        <v>0</v>
      </c>
      <c r="F168" s="2">
        <v>0</v>
      </c>
      <c r="G168" s="3">
        <f t="shared" si="0"/>
        <v>64582.886290000002</v>
      </c>
      <c r="H168" s="3">
        <f t="shared" si="1"/>
        <v>0.58000000000174623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38135.300000000003</v>
      </c>
      <c r="D169" s="2">
        <f>'PR-RAS'!E173</f>
        <v>47012.57</v>
      </c>
      <c r="E169" s="2">
        <v>0</v>
      </c>
      <c r="F169" s="2">
        <v>0</v>
      </c>
      <c r="G169" s="3">
        <f t="shared" si="0"/>
        <v>22202.953920000004</v>
      </c>
      <c r="H169" s="3">
        <f t="shared" si="1"/>
        <v>0.73000000000320142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2927.38</v>
      </c>
      <c r="D170" s="2">
        <f>'PR-RAS'!E174</f>
        <v>2848.16</v>
      </c>
      <c r="E170" s="2">
        <v>0</v>
      </c>
      <c r="F170" s="2">
        <v>0</v>
      </c>
      <c r="G170" s="3">
        <f t="shared" si="0"/>
        <v>1457.4053000000001</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4205.99</v>
      </c>
      <c r="D171" s="2">
        <f>'PR-RAS'!E175</f>
        <v>1289.3699999999999</v>
      </c>
      <c r="E171" s="2">
        <v>0</v>
      </c>
      <c r="F171" s="2">
        <v>0</v>
      </c>
      <c r="G171" s="3">
        <f t="shared" si="0"/>
        <v>1153.4041</v>
      </c>
      <c r="H171" s="3">
        <f t="shared" si="1"/>
        <v>0.38000000000010914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536.04</v>
      </c>
      <c r="D173" s="2">
        <f>'PR-RAS'!E177</f>
        <v>153.97999999999999</v>
      </c>
      <c r="E173" s="2">
        <v>0</v>
      </c>
      <c r="F173" s="2">
        <v>0</v>
      </c>
      <c r="G173" s="3">
        <f t="shared" si="0"/>
        <v>145.16799999999998</v>
      </c>
      <c r="H173" s="3">
        <f t="shared" si="1"/>
        <v>5.9999999999973852E-2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72760.780000000013</v>
      </c>
      <c r="D174" s="2">
        <f>'PR-RAS'!E178</f>
        <v>75442.42</v>
      </c>
      <c r="E174" s="2">
        <v>0</v>
      </c>
      <c r="F174" s="2">
        <v>0</v>
      </c>
      <c r="G174" s="3">
        <f t="shared" si="0"/>
        <v>38690.692259999996</v>
      </c>
      <c r="H174" s="3">
        <f t="shared" si="1"/>
        <v>0.63999999998486601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10012.39</v>
      </c>
      <c r="D175" s="2">
        <f>'PR-RAS'!E179</f>
        <v>8317.09</v>
      </c>
      <c r="E175" s="2">
        <v>0</v>
      </c>
      <c r="F175" s="2">
        <v>0</v>
      </c>
      <c r="G175" s="3">
        <f t="shared" si="0"/>
        <v>4636.5031799999997</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22213.65</v>
      </c>
      <c r="D176" s="2">
        <f>'PR-RAS'!E180</f>
        <v>20707.28</v>
      </c>
      <c r="E176" s="2">
        <v>0</v>
      </c>
      <c r="F176" s="2">
        <v>0</v>
      </c>
      <c r="G176" s="3">
        <f t="shared" si="0"/>
        <v>11134.936749999999</v>
      </c>
      <c r="H176" s="3">
        <f t="shared" si="1"/>
        <v>0.62999999999738066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8455.68</v>
      </c>
      <c r="D178" s="2">
        <f>'PR-RAS'!E182</f>
        <v>9960.34</v>
      </c>
      <c r="E178" s="2">
        <v>0</v>
      </c>
      <c r="F178" s="2">
        <v>0</v>
      </c>
      <c r="G178" s="3">
        <f t="shared" si="0"/>
        <v>5022.6157199999998</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1125</v>
      </c>
      <c r="D179" s="2">
        <f>'PR-RAS'!E183</f>
        <v>0</v>
      </c>
      <c r="E179" s="2">
        <v>0</v>
      </c>
      <c r="F179" s="2">
        <v>0</v>
      </c>
      <c r="G179" s="3">
        <f t="shared" si="0"/>
        <v>200.25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10396.459999999999</v>
      </c>
      <c r="D180" s="2">
        <f>'PR-RAS'!E184</f>
        <v>2515.0500000000002</v>
      </c>
      <c r="E180" s="2">
        <v>0</v>
      </c>
      <c r="F180" s="2">
        <v>0</v>
      </c>
      <c r="G180" s="3">
        <f t="shared" si="0"/>
        <v>2761.3542399999997</v>
      </c>
      <c r="H180" s="3">
        <f t="shared" si="1"/>
        <v>0.50999999999930878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8660.26</v>
      </c>
      <c r="D181" s="2">
        <f>'PR-RAS'!E185</f>
        <v>4463.37</v>
      </c>
      <c r="E181" s="2">
        <v>0</v>
      </c>
      <c r="F181" s="2">
        <v>0</v>
      </c>
      <c r="G181" s="3">
        <f t="shared" si="0"/>
        <v>3165.66</v>
      </c>
      <c r="H181" s="3">
        <f t="shared" si="1"/>
        <v>0.63000000000010914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4396.1899999999996</v>
      </c>
      <c r="D182" s="2">
        <f>'PR-RAS'!E186</f>
        <v>4727.45</v>
      </c>
      <c r="E182" s="2">
        <v>0</v>
      </c>
      <c r="F182" s="2">
        <v>0</v>
      </c>
      <c r="G182" s="3">
        <f t="shared" si="0"/>
        <v>2507.04729</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7246.27</v>
      </c>
      <c r="D183" s="2">
        <f>'PR-RAS'!E187</f>
        <v>24496.959999999999</v>
      </c>
      <c r="E183" s="2">
        <v>0</v>
      </c>
      <c r="F183" s="2">
        <v>0</v>
      </c>
      <c r="G183" s="3">
        <f t="shared" si="0"/>
        <v>10235.71458</v>
      </c>
      <c r="H183" s="3">
        <f t="shared" si="1"/>
        <v>0.31000000000130967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7036.9600000000009</v>
      </c>
      <c r="D190" s="2">
        <f>'PR-RAS'!E194</f>
        <v>5398.58</v>
      </c>
      <c r="E190" s="2">
        <v>0</v>
      </c>
      <c r="F190" s="2">
        <v>0</v>
      </c>
      <c r="G190" s="3">
        <f t="shared" si="0"/>
        <v>3370.6486800000007</v>
      </c>
      <c r="H190" s="3">
        <f t="shared" si="1"/>
        <v>0.45999999999912689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2801.52</v>
      </c>
      <c r="D191" s="2">
        <f>'PR-RAS'!E195</f>
        <v>3023.32</v>
      </c>
      <c r="E191" s="2">
        <v>0</v>
      </c>
      <c r="F191" s="2">
        <v>0</v>
      </c>
      <c r="G191" s="3">
        <f t="shared" si="0"/>
        <v>1681.1504</v>
      </c>
      <c r="H191" s="3">
        <f t="shared" si="1"/>
        <v>0.8000000000001819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238.35</v>
      </c>
      <c r="D193" s="2">
        <f>'PR-RAS'!E197</f>
        <v>57.4</v>
      </c>
      <c r="E193" s="2">
        <v>0</v>
      </c>
      <c r="F193" s="2">
        <v>0</v>
      </c>
      <c r="G193" s="3">
        <f t="shared" si="0"/>
        <v>67.8048</v>
      </c>
      <c r="H193" s="3">
        <f t="shared" si="1"/>
        <v>0.74999999999999289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308.57</v>
      </c>
      <c r="D195" s="2">
        <f>'PR-RAS'!E199</f>
        <v>199.36</v>
      </c>
      <c r="E195" s="2">
        <v>0</v>
      </c>
      <c r="F195" s="2">
        <v>0</v>
      </c>
      <c r="G195" s="3">
        <f t="shared" si="0"/>
        <v>137.21426</v>
      </c>
      <c r="H195" s="3">
        <f t="shared" si="1"/>
        <v>0.79000000000002046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1787.66</v>
      </c>
      <c r="D196" s="2">
        <f>'PR-RAS'!E200</f>
        <v>30</v>
      </c>
      <c r="E196" s="2">
        <v>0</v>
      </c>
      <c r="F196" s="2">
        <v>0</v>
      </c>
      <c r="G196" s="3">
        <f t="shared" si="0"/>
        <v>360.2937</v>
      </c>
      <c r="H196" s="3">
        <f t="shared" si="1"/>
        <v>0.33999999999991815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1737.77</v>
      </c>
      <c r="D197" s="2">
        <f>'PR-RAS'!E201</f>
        <v>1868.5</v>
      </c>
      <c r="E197" s="2">
        <v>0</v>
      </c>
      <c r="F197" s="2">
        <v>0</v>
      </c>
      <c r="G197" s="3">
        <f t="shared" si="0"/>
        <v>1073.05492</v>
      </c>
      <c r="H197" s="3">
        <f t="shared" si="1"/>
        <v>0.73000000000001819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2212.54</v>
      </c>
      <c r="D198" s="2">
        <f>'PR-RAS'!E202</f>
        <v>875.46</v>
      </c>
      <c r="E198" s="2">
        <v>0</v>
      </c>
      <c r="F198" s="2">
        <v>0</v>
      </c>
      <c r="G198" s="3">
        <f t="shared" si="0"/>
        <v>780.80162000000007</v>
      </c>
      <c r="H198" s="3">
        <f t="shared" si="1"/>
        <v>0.92000000000007276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2212.54</v>
      </c>
      <c r="D212" s="2">
        <f>'PR-RAS'!E216</f>
        <v>875.46</v>
      </c>
      <c r="E212" s="2">
        <v>0</v>
      </c>
      <c r="F212" s="2">
        <v>0</v>
      </c>
      <c r="G212" s="3">
        <f t="shared" si="0"/>
        <v>836.29005999999993</v>
      </c>
      <c r="H212" s="3">
        <f t="shared" si="1"/>
        <v>0.92000000000007276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421.4</v>
      </c>
      <c r="D213" s="2">
        <f>'PR-RAS'!E217</f>
        <v>875.46</v>
      </c>
      <c r="E213" s="2">
        <v>0</v>
      </c>
      <c r="F213" s="2">
        <v>0</v>
      </c>
      <c r="G213" s="3">
        <f t="shared" si="0"/>
        <v>460.53184000000005</v>
      </c>
      <c r="H213" s="3">
        <f t="shared" si="1"/>
        <v>0.86000000000001364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1791.14</v>
      </c>
      <c r="D215" s="2">
        <f>'PR-RAS'!E219</f>
        <v>0</v>
      </c>
      <c r="E215" s="2">
        <v>0</v>
      </c>
      <c r="F215" s="2">
        <v>0</v>
      </c>
      <c r="G215" s="3">
        <f t="shared" si="0"/>
        <v>383.30396000000002</v>
      </c>
      <c r="H215" s="3">
        <f t="shared" si="1"/>
        <v>0.14000000000010004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48012.73</v>
      </c>
      <c r="D258" s="2">
        <f>'PR-RAS'!E262</f>
        <v>52099.03</v>
      </c>
      <c r="E258" s="2">
        <v>0</v>
      </c>
      <c r="F258" s="2">
        <v>0</v>
      </c>
      <c r="G258" s="3">
        <f t="shared" si="0"/>
        <v>39118.173030000005</v>
      </c>
      <c r="H258" s="3">
        <f t="shared" si="1"/>
        <v>0.29999999999563443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48012.73</v>
      </c>
      <c r="D265" s="2">
        <f>'PR-RAS'!E269</f>
        <v>52099.03</v>
      </c>
      <c r="E265" s="2">
        <v>0</v>
      </c>
      <c r="F265" s="2">
        <v>0</v>
      </c>
      <c r="G265" s="3">
        <f t="shared" si="0"/>
        <v>40183.648560000001</v>
      </c>
      <c r="H265" s="3">
        <f t="shared" si="1"/>
        <v>0.29999999999563443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1040</v>
      </c>
      <c r="D266" s="2">
        <f>'PR-RAS'!E270</f>
        <v>340</v>
      </c>
      <c r="E266" s="2">
        <v>0</v>
      </c>
      <c r="F266" s="2">
        <v>0</v>
      </c>
      <c r="G266" s="3">
        <f t="shared" si="0"/>
        <v>455.8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46972.73</v>
      </c>
      <c r="D267" s="2">
        <f>'PR-RAS'!E271</f>
        <v>51759.03</v>
      </c>
      <c r="E267" s="2">
        <v>0</v>
      </c>
      <c r="F267" s="2">
        <v>0</v>
      </c>
      <c r="G267" s="3">
        <f t="shared" si="0"/>
        <v>40030.550140000007</v>
      </c>
      <c r="H267" s="3">
        <f t="shared" si="1"/>
        <v>0.29999999999563443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1512.98</v>
      </c>
      <c r="D269" s="2">
        <f>'PR-RAS'!E273</f>
        <v>1877.03</v>
      </c>
      <c r="E269" s="2">
        <v>0</v>
      </c>
      <c r="F269" s="2">
        <v>0</v>
      </c>
      <c r="G269" s="3">
        <f t="shared" si="0"/>
        <v>1411.56672</v>
      </c>
      <c r="H269" s="3">
        <f t="shared" si="1"/>
        <v>4.9999999999954525E-2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1512.98</v>
      </c>
      <c r="D270" s="2">
        <f>'PR-RAS'!E274</f>
        <v>1530.36</v>
      </c>
      <c r="E270" s="2">
        <v>0</v>
      </c>
      <c r="F270" s="2">
        <v>0</v>
      </c>
      <c r="G270" s="3">
        <f t="shared" si="0"/>
        <v>1230.3253</v>
      </c>
      <c r="H270" s="3">
        <f t="shared" si="1"/>
        <v>0.37999999999988177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1512.98</v>
      </c>
      <c r="D272" s="2">
        <f>'PR-RAS'!E276</f>
        <v>1530.36</v>
      </c>
      <c r="E272" s="2">
        <v>0</v>
      </c>
      <c r="F272" s="2">
        <v>0</v>
      </c>
      <c r="G272" s="3">
        <f t="shared" si="0"/>
        <v>1239.4727</v>
      </c>
      <c r="H272" s="3">
        <f t="shared" si="1"/>
        <v>0.37999999999988177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346.67</v>
      </c>
      <c r="E279" s="2">
        <v>0</v>
      </c>
      <c r="F279" s="2">
        <v>0</v>
      </c>
      <c r="G279" s="3">
        <f t="shared" si="12"/>
        <v>192.74852000000001</v>
      </c>
      <c r="H279" s="3">
        <f t="shared" si="13"/>
        <v>0.32999999999998408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346.67</v>
      </c>
      <c r="E284" s="2">
        <v>0</v>
      </c>
      <c r="F284" s="2">
        <v>0</v>
      </c>
      <c r="G284" s="3">
        <f t="shared" si="12"/>
        <v>196.21521999999999</v>
      </c>
      <c r="H284" s="3">
        <f t="shared" si="13"/>
        <v>0.32999999999998408</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2137597.6800000002</v>
      </c>
      <c r="D295" s="2">
        <f>'PR-RAS'!E299</f>
        <v>2566336.1099999994</v>
      </c>
      <c r="E295" s="2">
        <v>0</v>
      </c>
      <c r="F295" s="2">
        <v>0</v>
      </c>
      <c r="G295" s="3">
        <f t="shared" si="12"/>
        <v>2137459.3505999995</v>
      </c>
      <c r="H295" s="3">
        <f t="shared" si="13"/>
        <v>0.42999999923631549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99000.629999999888</v>
      </c>
      <c r="D296" s="2">
        <f>'PR-RAS'!E300</f>
        <v>0</v>
      </c>
      <c r="E296" s="2">
        <v>0</v>
      </c>
      <c r="F296" s="2">
        <v>0</v>
      </c>
      <c r="G296" s="3">
        <f t="shared" si="12"/>
        <v>29205.185849999965</v>
      </c>
      <c r="H296" s="3">
        <f t="shared" si="13"/>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83407.299999999348</v>
      </c>
      <c r="E297" s="2">
        <v>0</v>
      </c>
      <c r="F297" s="2">
        <v>0</v>
      </c>
      <c r="G297" s="3">
        <f t="shared" si="12"/>
        <v>49377.121599999613</v>
      </c>
      <c r="H297" s="3">
        <f t="shared" si="13"/>
        <v>0.2999999993480742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33081.870000000003</v>
      </c>
      <c r="D298" s="2">
        <f>'PR-RAS'!E302</f>
        <v>144082.38</v>
      </c>
      <c r="E298" s="2">
        <v>0</v>
      </c>
      <c r="F298" s="2">
        <v>0</v>
      </c>
      <c r="G298" s="3">
        <f t="shared" si="12"/>
        <v>95410.24910999999</v>
      </c>
      <c r="H298" s="3">
        <f t="shared" si="13"/>
        <v>0.51000000000203727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5627.89</v>
      </c>
      <c r="D300" s="2">
        <f>'PR-RAS'!E304</f>
        <v>146183.16</v>
      </c>
      <c r="E300" s="2">
        <v>0</v>
      </c>
      <c r="F300" s="2">
        <v>0</v>
      </c>
      <c r="G300" s="3">
        <f t="shared" si="12"/>
        <v>89100.268790000002</v>
      </c>
      <c r="H300" s="3">
        <f t="shared" si="13"/>
        <v>0.27000000000316504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1367.84</v>
      </c>
      <c r="D301" s="2">
        <f>'PR-RAS'!E305</f>
        <v>1030.72</v>
      </c>
      <c r="E301" s="2">
        <v>0</v>
      </c>
      <c r="F301" s="2">
        <v>0</v>
      </c>
      <c r="G301" s="3">
        <f t="shared" si="12"/>
        <v>1028.7839999999999</v>
      </c>
      <c r="H301" s="3">
        <f t="shared" si="13"/>
        <v>0.44000000000005457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59118.149999999994</v>
      </c>
      <c r="D355" s="2">
        <f>'PR-RAS'!E360</f>
        <v>70177.399999999994</v>
      </c>
      <c r="E355" s="2">
        <v>0</v>
      </c>
      <c r="F355" s="2">
        <v>0</v>
      </c>
      <c r="G355" s="3">
        <f t="shared" si="12"/>
        <v>70613.424299999984</v>
      </c>
      <c r="H355" s="3">
        <f t="shared" si="13"/>
        <v>0.54999999998835847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59118.149999999994</v>
      </c>
      <c r="D368" s="2">
        <f>'PR-RAS'!E373</f>
        <v>70177.399999999994</v>
      </c>
      <c r="E368" s="2">
        <v>0</v>
      </c>
      <c r="F368" s="2">
        <v>0</v>
      </c>
      <c r="G368" s="3">
        <f t="shared" si="12"/>
        <v>73206.572649999987</v>
      </c>
      <c r="H368" s="3">
        <f t="shared" si="13"/>
        <v>0.54999999998835847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16731.09</v>
      </c>
      <c r="D374" s="2">
        <f>'PR-RAS'!E379</f>
        <v>10710.7</v>
      </c>
      <c r="E374" s="2">
        <v>0</v>
      </c>
      <c r="F374" s="2">
        <v>0</v>
      </c>
      <c r="G374" s="3">
        <f t="shared" si="12"/>
        <v>14230.878770000001</v>
      </c>
      <c r="H374" s="3">
        <f t="shared" si="13"/>
        <v>0.38999999999941792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14320.48</v>
      </c>
      <c r="D375" s="2">
        <f>'PR-RAS'!E380</f>
        <v>10598.2</v>
      </c>
      <c r="E375" s="2">
        <v>0</v>
      </c>
      <c r="F375" s="2">
        <v>0</v>
      </c>
      <c r="G375" s="3">
        <f t="shared" si="12"/>
        <v>13283.313120000003</v>
      </c>
      <c r="H375" s="3">
        <f t="shared" si="13"/>
        <v>0.68000000000029104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329</v>
      </c>
      <c r="D376" s="2">
        <f>'PR-RAS'!E381</f>
        <v>112.5</v>
      </c>
      <c r="E376" s="2">
        <v>0</v>
      </c>
      <c r="F376" s="2">
        <v>0</v>
      </c>
      <c r="G376" s="3">
        <f t="shared" si="12"/>
        <v>207.75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624.9</v>
      </c>
      <c r="D377" s="2">
        <f>'PR-RAS'!E382</f>
        <v>0</v>
      </c>
      <c r="E377" s="2">
        <v>0</v>
      </c>
      <c r="F377" s="2">
        <v>0</v>
      </c>
      <c r="G377" s="3">
        <f t="shared" si="12"/>
        <v>234.9624</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1456.71</v>
      </c>
      <c r="D381" s="2">
        <f>'PR-RAS'!E386</f>
        <v>0</v>
      </c>
      <c r="E381" s="2">
        <v>0</v>
      </c>
      <c r="F381" s="2">
        <v>0</v>
      </c>
      <c r="G381" s="3">
        <f t="shared" si="12"/>
        <v>553.5498</v>
      </c>
      <c r="H381" s="3">
        <f t="shared" si="13"/>
        <v>0.28999999999996362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42387.06</v>
      </c>
      <c r="D388" s="2">
        <f>'PR-RAS'!E393</f>
        <v>59466.7</v>
      </c>
      <c r="E388" s="2">
        <v>0</v>
      </c>
      <c r="F388" s="2">
        <v>0</v>
      </c>
      <c r="G388" s="3">
        <f t="shared" si="12"/>
        <v>62431.018019999996</v>
      </c>
      <c r="H388" s="3">
        <f t="shared" si="13"/>
        <v>0.36000000000058208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42387.06</v>
      </c>
      <c r="D389" s="2">
        <f>'PR-RAS'!E394</f>
        <v>59466.7</v>
      </c>
      <c r="E389" s="2">
        <v>0</v>
      </c>
      <c r="F389" s="2">
        <v>0</v>
      </c>
      <c r="G389" s="3">
        <f t="shared" si="12"/>
        <v>62592.338479999999</v>
      </c>
      <c r="H389" s="3">
        <f t="shared" si="13"/>
        <v>0.36000000000058208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59118.149999999994</v>
      </c>
      <c r="D413" s="2">
        <f>'PR-RAS'!E418</f>
        <v>70177.399999999994</v>
      </c>
      <c r="E413" s="2">
        <v>0</v>
      </c>
      <c r="F413" s="2">
        <v>0</v>
      </c>
      <c r="G413" s="3">
        <f t="shared" si="12"/>
        <v>82182.855399999986</v>
      </c>
      <c r="H413" s="3">
        <f t="shared" si="13"/>
        <v>0.54999999998835847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67515.240000000005</v>
      </c>
      <c r="E415" s="2">
        <v>0</v>
      </c>
      <c r="F415" s="2">
        <v>0</v>
      </c>
      <c r="G415" s="3">
        <f t="shared" si="12"/>
        <v>55902.618719999999</v>
      </c>
      <c r="H415" s="3">
        <f t="shared" si="13"/>
        <v>0.24000000000523869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2236598.31</v>
      </c>
      <c r="D417" s="2">
        <f>'PR-RAS'!E422</f>
        <v>2482928.81</v>
      </c>
      <c r="E417" s="2">
        <v>0</v>
      </c>
      <c r="F417" s="2">
        <v>0</v>
      </c>
      <c r="G417" s="3">
        <f t="shared" si="12"/>
        <v>2996221.6668799999</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2196715.83</v>
      </c>
      <c r="D418" s="2">
        <f>'PR-RAS'!E423</f>
        <v>2636513.5099999993</v>
      </c>
      <c r="E418" s="2">
        <v>0</v>
      </c>
      <c r="F418" s="2">
        <v>0</v>
      </c>
      <c r="G418" s="3">
        <f t="shared" si="12"/>
        <v>3114882.7684499994</v>
      </c>
      <c r="H418" s="3">
        <f t="shared" si="13"/>
        <v>0.6600000006146729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39882.479999999981</v>
      </c>
      <c r="D419" s="2">
        <f>'PR-RAS'!E424</f>
        <v>0</v>
      </c>
      <c r="E419" s="2">
        <v>0</v>
      </c>
      <c r="F419" s="2">
        <v>0</v>
      </c>
      <c r="G419" s="3">
        <f t="shared" si="12"/>
        <v>16670.876639999991</v>
      </c>
      <c r="H419" s="3">
        <f t="shared" si="13"/>
        <v>0.47999999998137355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153584.69999999925</v>
      </c>
      <c r="E420" s="2">
        <v>0</v>
      </c>
      <c r="F420" s="2">
        <v>0</v>
      </c>
      <c r="G420" s="3">
        <f t="shared" si="12"/>
        <v>128703.97859999938</v>
      </c>
      <c r="H420" s="3">
        <f t="shared" si="13"/>
        <v>0.30000000074505806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33081.870000000003</v>
      </c>
      <c r="D421" s="2">
        <f>'PR-RAS'!E426</f>
        <v>76567.14</v>
      </c>
      <c r="E421" s="2">
        <v>0</v>
      </c>
      <c r="F421" s="2">
        <v>0</v>
      </c>
      <c r="G421" s="3">
        <f t="shared" si="12"/>
        <v>78210.782999999996</v>
      </c>
      <c r="H421" s="3">
        <f t="shared" si="13"/>
        <v>0.26999999999679858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5627.89</v>
      </c>
      <c r="D423" s="2">
        <f>'PR-RAS'!E428</f>
        <v>146183.16</v>
      </c>
      <c r="E423" s="2">
        <v>0</v>
      </c>
      <c r="F423" s="2">
        <v>0</v>
      </c>
      <c r="G423" s="3">
        <f t="shared" si="12"/>
        <v>125753.55662</v>
      </c>
      <c r="H423" s="3">
        <f t="shared" si="13"/>
        <v>0.27000000000316504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3602.79</v>
      </c>
      <c r="D635" s="2">
        <f>'PR-RAS'!E641</f>
        <v>0</v>
      </c>
      <c r="E635" s="2">
        <v>0</v>
      </c>
      <c r="F635" s="2">
        <v>0</v>
      </c>
      <c r="G635" s="3">
        <f t="shared" si="14"/>
        <v>2284.1688600000002</v>
      </c>
      <c r="H635" s="3">
        <f t="shared" si="15"/>
        <v>0.21000000000003638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2236598.31</v>
      </c>
      <c r="D637" s="2">
        <f>'PR-RAS'!E643</f>
        <v>2482928.81</v>
      </c>
      <c r="E637" s="2">
        <v>0</v>
      </c>
      <c r="F637" s="2">
        <v>0</v>
      </c>
      <c r="G637" s="3">
        <f t="shared" si="14"/>
        <v>4580761.9714799998</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2196715.83</v>
      </c>
      <c r="D638" s="2">
        <f>'PR-RAS'!E644</f>
        <v>2636513.5099999993</v>
      </c>
      <c r="E638" s="2">
        <v>0</v>
      </c>
      <c r="F638" s="2">
        <v>0</v>
      </c>
      <c r="G638" s="3">
        <f t="shared" si="14"/>
        <v>4758226.1954499995</v>
      </c>
      <c r="H638" s="3">
        <f t="shared" si="15"/>
        <v>0.6600000006146729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39882.479999999981</v>
      </c>
      <c r="D639" s="2">
        <f>'PR-RAS'!E645</f>
        <v>0</v>
      </c>
      <c r="E639" s="2">
        <v>0</v>
      </c>
      <c r="F639" s="2">
        <v>0</v>
      </c>
      <c r="G639" s="3">
        <f t="shared" si="14"/>
        <v>25445.022239999988</v>
      </c>
      <c r="H639" s="3">
        <f t="shared" si="15"/>
        <v>0.47999999998137355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153584.69999999925</v>
      </c>
      <c r="E640" s="2">
        <v>0</v>
      </c>
      <c r="F640" s="2">
        <v>0</v>
      </c>
      <c r="G640" s="3">
        <f t="shared" si="14"/>
        <v>196281.24659999905</v>
      </c>
      <c r="H640" s="3">
        <f t="shared" si="15"/>
        <v>0.30000000074505806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36684.660000000003</v>
      </c>
      <c r="D641" s="2">
        <f>'PR-RAS'!E647</f>
        <v>76567.14</v>
      </c>
      <c r="E641" s="2">
        <v>0</v>
      </c>
      <c r="F641" s="2">
        <v>0</v>
      </c>
      <c r="G641" s="3">
        <f t="shared" si="14"/>
        <v>121484.1216</v>
      </c>
      <c r="H641" s="3">
        <f t="shared" si="15"/>
        <v>0.47999999999592546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76567.139999999985</v>
      </c>
      <c r="D643" s="2">
        <f>'PR-RAS'!E649</f>
        <v>0</v>
      </c>
      <c r="E643" s="2">
        <v>0</v>
      </c>
      <c r="F643" s="2">
        <v>0</v>
      </c>
      <c r="G643" s="3">
        <f t="shared" si="14"/>
        <v>49156.103879999988</v>
      </c>
      <c r="H643" s="3">
        <f t="shared" si="15"/>
        <v>0.13999999998486601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77017.559999999256</v>
      </c>
      <c r="E644" s="2">
        <v>0</v>
      </c>
      <c r="F644" s="2">
        <v>0</v>
      </c>
      <c r="G644" s="3">
        <f t="shared" si="14"/>
        <v>99044.582159999045</v>
      </c>
      <c r="H644" s="3">
        <f t="shared" si="15"/>
        <v>0.44000000074447598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154063.97</v>
      </c>
      <c r="D645" s="2">
        <f>'PR-RAS'!E651</f>
        <v>0</v>
      </c>
      <c r="E645" s="2">
        <v>0</v>
      </c>
      <c r="F645" s="2">
        <v>0</v>
      </c>
      <c r="G645" s="3">
        <f t="shared" si="14"/>
        <v>99217.196680000008</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73513.06</v>
      </c>
      <c r="D646" s="2">
        <f>'PR-RAS'!E653</f>
        <v>74942.539999999994</v>
      </c>
      <c r="E646" s="2">
        <v>0</v>
      </c>
      <c r="F646" s="2">
        <v>0</v>
      </c>
      <c r="G646" s="3">
        <f t="shared" si="14"/>
        <v>144091.8003</v>
      </c>
      <c r="H646" s="3">
        <f t="shared" si="15"/>
        <v>0.52000000000407454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699516.32</v>
      </c>
      <c r="D647" s="2">
        <f>'PR-RAS'!E654</f>
        <v>847980.71</v>
      </c>
      <c r="E647" s="2">
        <v>0</v>
      </c>
      <c r="F647" s="2">
        <v>0</v>
      </c>
      <c r="G647" s="3">
        <f t="shared" si="14"/>
        <v>1547478.62004</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698086.84</v>
      </c>
      <c r="D648" s="2">
        <f>'PR-RAS'!E655</f>
        <v>811255.86</v>
      </c>
      <c r="E648" s="2">
        <v>0</v>
      </c>
      <c r="F648" s="2">
        <v>0</v>
      </c>
      <c r="G648" s="3">
        <f t="shared" si="14"/>
        <v>1501427.26832</v>
      </c>
      <c r="H648" s="3">
        <f t="shared" si="15"/>
        <v>0.30000000004656613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74942.539999999921</v>
      </c>
      <c r="D649" s="2">
        <f>'PR-RAS'!E656</f>
        <v>111667.39000000001</v>
      </c>
      <c r="E649" s="2">
        <v>0</v>
      </c>
      <c r="F649" s="2">
        <v>0</v>
      </c>
      <c r="G649" s="3">
        <f t="shared" si="14"/>
        <v>193283.70335999998</v>
      </c>
      <c r="H649" s="3">
        <f t="shared" si="15"/>
        <v>0.85000000009313226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80</v>
      </c>
      <c r="E651" s="2">
        <v>0</v>
      </c>
      <c r="F651" s="2">
        <v>0</v>
      </c>
      <c r="G651" s="3">
        <f t="shared" si="14"/>
        <v>144.30000000000001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72</v>
      </c>
      <c r="E653" s="2">
        <v>0</v>
      </c>
      <c r="F653" s="2">
        <v>0</v>
      </c>
      <c r="G653" s="3">
        <f t="shared" si="14"/>
        <v>132.35599999999999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1659477.52</v>
      </c>
      <c r="D676" s="2">
        <f>'PR-RAS'!E683</f>
        <v>1760012.03</v>
      </c>
      <c r="E676" s="2">
        <v>0</v>
      </c>
      <c r="F676" s="2">
        <v>0</v>
      </c>
      <c r="G676" s="3">
        <f t="shared" si="14"/>
        <v>3496163.5665000002</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77416.03</v>
      </c>
      <c r="D678" s="2">
        <f>'PR-RAS'!E685</f>
        <v>58258.31</v>
      </c>
      <c r="E678" s="2">
        <v>0</v>
      </c>
      <c r="F678" s="2">
        <v>0</v>
      </c>
      <c r="G678" s="3">
        <f t="shared" si="14"/>
        <v>131292.40405000001</v>
      </c>
      <c r="H678" s="3">
        <f t="shared" si="15"/>
        <v>0.33999999999650754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2768</v>
      </c>
      <c r="E698" s="2">
        <v>0</v>
      </c>
      <c r="F698" s="2">
        <v>0</v>
      </c>
      <c r="G698" s="3">
        <f t="shared" si="14"/>
        <v>3858.5919999999996</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49640.61</v>
      </c>
      <c r="D717" s="2">
        <f>'PR-RAS'!E724</f>
        <v>54028.24</v>
      </c>
      <c r="E717" s="2">
        <v>0</v>
      </c>
      <c r="F717" s="2">
        <v>0</v>
      </c>
      <c r="G717" s="3">
        <f t="shared" si="14"/>
        <v>112911.11644</v>
      </c>
      <c r="H717" s="3">
        <f t="shared" si="15"/>
        <v>0.62999999999738066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1310.99</v>
      </c>
      <c r="D719" s="2">
        <f>'PR-RAS'!E726</f>
        <v>784.24</v>
      </c>
      <c r="E719" s="2">
        <v>0</v>
      </c>
      <c r="F719" s="2">
        <v>0</v>
      </c>
      <c r="G719" s="3">
        <f t="shared" si="14"/>
        <v>2067.45946</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8835.35</v>
      </c>
      <c r="D725" s="2">
        <f>'PR-RAS'!E732</f>
        <v>6048.7</v>
      </c>
      <c r="E725" s="2">
        <v>0</v>
      </c>
      <c r="F725" s="2">
        <v>0</v>
      </c>
      <c r="G725" s="3">
        <f t="shared" si="14"/>
        <v>15155.311</v>
      </c>
      <c r="H725" s="3">
        <f t="shared" si="15"/>
        <v>0.6500000000005457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4027.9</v>
      </c>
      <c r="D726" s="2">
        <f>'PR-RAS'!E733</f>
        <v>3090.08</v>
      </c>
      <c r="E726" s="2">
        <v>0</v>
      </c>
      <c r="F726" s="2">
        <v>0</v>
      </c>
      <c r="G726" s="3">
        <f t="shared" si="14"/>
        <v>7400.843499999999</v>
      </c>
      <c r="H726" s="3">
        <f t="shared" si="15"/>
        <v>0.17999999999983629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27100.3</v>
      </c>
      <c r="D727" s="2">
        <f>'PR-RAS'!E734</f>
        <v>32411.62</v>
      </c>
      <c r="E727" s="2">
        <v>0</v>
      </c>
      <c r="F727" s="2">
        <v>0</v>
      </c>
      <c r="G727" s="3">
        <f t="shared" si="14"/>
        <v>66736.49003999999</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9659.86</v>
      </c>
      <c r="D729" s="2">
        <f>'PR-RAS'!E736</f>
        <v>1687.6</v>
      </c>
      <c r="E729" s="2">
        <v>0</v>
      </c>
      <c r="F729" s="2">
        <v>0</v>
      </c>
      <c r="G729" s="3">
        <f t="shared" si="14"/>
        <v>9489.5236800000002</v>
      </c>
      <c r="H729" s="3">
        <f t="shared" si="15"/>
        <v>0.53999999999950887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8000.27</v>
      </c>
      <c r="D731" s="2">
        <f>'PR-RAS'!E738</f>
        <v>2838.37</v>
      </c>
      <c r="E731" s="2">
        <v>0</v>
      </c>
      <c r="F731" s="2">
        <v>0</v>
      </c>
      <c r="G731" s="3">
        <f t="shared" si="14"/>
        <v>9984.2173000000003</v>
      </c>
      <c r="H731" s="3">
        <f t="shared" si="15"/>
        <v>0.64000000000032742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2801.52</v>
      </c>
      <c r="D734" s="2">
        <f>'PR-RAS'!E741</f>
        <v>3023.32</v>
      </c>
      <c r="E734" s="2">
        <v>0</v>
      </c>
      <c r="F734" s="2">
        <v>0</v>
      </c>
      <c r="G734" s="3">
        <f t="shared" si="14"/>
        <v>6485.7012799999993</v>
      </c>
      <c r="H734" s="3">
        <f t="shared" si="15"/>
        <v>0.8000000000001819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1040</v>
      </c>
      <c r="D843" s="2">
        <f>'PR-RAS'!E850</f>
        <v>340</v>
      </c>
      <c r="E843" s="2">
        <v>0</v>
      </c>
      <c r="F843" s="2">
        <v>0</v>
      </c>
      <c r="G843" s="3">
        <f t="shared" si="34"/>
        <v>1448.24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46972.73</v>
      </c>
      <c r="D848" s="2">
        <f>'PR-RAS'!E855</f>
        <v>51759.03</v>
      </c>
      <c r="E848" s="2">
        <v>0</v>
      </c>
      <c r="F848" s="2">
        <v>0</v>
      </c>
      <c r="G848" s="3">
        <f t="shared" si="34"/>
        <v>127465.69913000001</v>
      </c>
      <c r="H848" s="3">
        <f t="shared" si="35"/>
        <v>0.29999999999563443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532199.29</v>
      </c>
      <c r="D1011" s="7">
        <f>BILANCA!E6</f>
        <v>503235.72999999992</v>
      </c>
      <c r="E1011" s="7">
        <v>0</v>
      </c>
      <c r="F1011" s="7">
        <v>0</v>
      </c>
      <c r="G1011" s="8">
        <f t="shared" ref="G1011:G1306" si="38">B1011/1000*C1011+B1011/500*D1011</f>
        <v>1538.6707499999998</v>
      </c>
      <c r="H1011" s="8">
        <f t="shared" si="35"/>
        <v>0.56000000011408702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296453.43</v>
      </c>
      <c r="D1012" s="2">
        <f>BILANCA!E7</f>
        <v>244529.16999999993</v>
      </c>
      <c r="E1012" s="2">
        <v>0</v>
      </c>
      <c r="F1012" s="2">
        <v>0</v>
      </c>
      <c r="G1012" s="3">
        <f t="shared" si="38"/>
        <v>1571.0235399999997</v>
      </c>
      <c r="H1012" s="3">
        <f t="shared" si="35"/>
        <v>0.59999999991850927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296453.43</v>
      </c>
      <c r="D1017" s="2">
        <f>BILANCA!E12</f>
        <v>244529.16999999993</v>
      </c>
      <c r="E1017" s="2">
        <v>0</v>
      </c>
      <c r="F1017" s="2">
        <v>0</v>
      </c>
      <c r="G1017" s="3">
        <f t="shared" si="38"/>
        <v>5498.5823899999996</v>
      </c>
      <c r="H1017" s="3">
        <f t="shared" si="35"/>
        <v>0.59999999991850927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175632.57999999996</v>
      </c>
      <c r="D1018" s="2">
        <f>BILANCA!E13</f>
        <v>173313.20999999996</v>
      </c>
      <c r="E1018" s="2">
        <v>0</v>
      </c>
      <c r="F1018" s="2">
        <v>0</v>
      </c>
      <c r="G1018" s="3">
        <f t="shared" si="38"/>
        <v>4178.0719999999992</v>
      </c>
      <c r="H1018" s="3">
        <f t="shared" si="35"/>
        <v>0.63000000000465661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851562.48</v>
      </c>
      <c r="D1020" s="2">
        <f>BILANCA!E15</f>
        <v>851562.48</v>
      </c>
      <c r="E1020" s="2">
        <v>0</v>
      </c>
      <c r="F1020" s="2">
        <v>0</v>
      </c>
      <c r="G1020" s="3">
        <f t="shared" si="38"/>
        <v>25546.874400000001</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675929.9</v>
      </c>
      <c r="D1023" s="2">
        <f>BILANCA!E18</f>
        <v>678249.27</v>
      </c>
      <c r="E1023" s="2">
        <v>0</v>
      </c>
      <c r="F1023" s="2">
        <v>0</v>
      </c>
      <c r="G1023" s="3">
        <f t="shared" si="38"/>
        <v>26421.56972</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96731.710000000021</v>
      </c>
      <c r="D1024" s="2">
        <f>BILANCA!E19</f>
        <v>71215.959999999963</v>
      </c>
      <c r="E1024" s="2">
        <v>0</v>
      </c>
      <c r="F1024" s="2">
        <v>0</v>
      </c>
      <c r="G1024" s="3">
        <f t="shared" si="38"/>
        <v>3348.2908199999993</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275972.34000000003</v>
      </c>
      <c r="D1025" s="2">
        <f>BILANCA!E20</f>
        <v>276686.11</v>
      </c>
      <c r="E1025" s="2">
        <v>0</v>
      </c>
      <c r="F1025" s="2">
        <v>0</v>
      </c>
      <c r="G1025" s="3">
        <f t="shared" si="38"/>
        <v>12440.168399999999</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11450.97</v>
      </c>
      <c r="D1026" s="2">
        <f>BILANCA!E21</f>
        <v>11563.47</v>
      </c>
      <c r="E1026" s="2">
        <v>0</v>
      </c>
      <c r="F1026" s="2">
        <v>0</v>
      </c>
      <c r="G1026" s="3">
        <f t="shared" si="38"/>
        <v>553.24655999999993</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15463.52</v>
      </c>
      <c r="D1027" s="2">
        <f>BILANCA!E22</f>
        <v>15463.52</v>
      </c>
      <c r="E1027" s="2">
        <v>0</v>
      </c>
      <c r="F1027" s="2">
        <v>0</v>
      </c>
      <c r="G1027" s="3">
        <f t="shared" si="38"/>
        <v>788.63951999999995</v>
      </c>
      <c r="H1027" s="3">
        <f t="shared" si="35"/>
        <v>0.95999999999912689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2215.65</v>
      </c>
      <c r="D1029" s="2">
        <f>BILANCA!E24</f>
        <v>2215.65</v>
      </c>
      <c r="E1029" s="2">
        <v>0</v>
      </c>
      <c r="F1029" s="2">
        <v>0</v>
      </c>
      <c r="G1029" s="3">
        <f t="shared" si="38"/>
        <v>126.29204999999999</v>
      </c>
      <c r="H1029" s="3">
        <f t="shared" si="35"/>
        <v>0.6999999999998181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8969.49</v>
      </c>
      <c r="D1030" s="2">
        <f>BILANCA!E25</f>
        <v>8969.49</v>
      </c>
      <c r="E1030" s="2">
        <v>0</v>
      </c>
      <c r="F1030" s="2">
        <v>0</v>
      </c>
      <c r="G1030" s="3">
        <f t="shared" si="38"/>
        <v>538.1694</v>
      </c>
      <c r="H1030" s="3">
        <f t="shared" si="35"/>
        <v>0.97999999999956344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24614.31</v>
      </c>
      <c r="D1031" s="2">
        <f>BILANCA!E26</f>
        <v>24614.31</v>
      </c>
      <c r="E1031" s="2">
        <v>0</v>
      </c>
      <c r="F1031" s="2">
        <v>0</v>
      </c>
      <c r="G1031" s="3">
        <f t="shared" si="38"/>
        <v>1550.7015300000003</v>
      </c>
      <c r="H1031" s="3">
        <f t="shared" si="35"/>
        <v>0.62000000000261934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241954.57</v>
      </c>
      <c r="D1033" s="2">
        <f>BILANCA!E28</f>
        <v>268296.59000000003</v>
      </c>
      <c r="E1033" s="2">
        <v>0</v>
      </c>
      <c r="F1033" s="2">
        <v>0</v>
      </c>
      <c r="G1033" s="3">
        <f t="shared" si="38"/>
        <v>17906.598249999999</v>
      </c>
      <c r="H1033" s="3">
        <f t="shared" si="35"/>
        <v>0.83999999996740371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24089.140000000014</v>
      </c>
      <c r="D1040" s="2">
        <f>BILANCA!E35</f>
        <v>0</v>
      </c>
      <c r="E1040" s="2">
        <v>0</v>
      </c>
      <c r="F1040" s="2">
        <v>0</v>
      </c>
      <c r="G1040" s="3">
        <f t="shared" si="38"/>
        <v>722.67420000000038</v>
      </c>
      <c r="H1040" s="3">
        <f t="shared" si="35"/>
        <v>0.14000000001396984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204042.22</v>
      </c>
      <c r="D1041" s="2">
        <f>BILANCA!E36</f>
        <v>263508.92</v>
      </c>
      <c r="E1041" s="2">
        <v>0</v>
      </c>
      <c r="F1041" s="2">
        <v>0</v>
      </c>
      <c r="G1041" s="3">
        <f t="shared" si="38"/>
        <v>22662.861859999997</v>
      </c>
      <c r="H1041" s="3">
        <f t="shared" si="35"/>
        <v>0.3000000000174623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179953.08</v>
      </c>
      <c r="D1045" s="2">
        <f>BILANCA!E40</f>
        <v>263508.92</v>
      </c>
      <c r="E1045" s="2">
        <v>0</v>
      </c>
      <c r="F1045" s="2">
        <v>0</v>
      </c>
      <c r="G1045" s="3">
        <f t="shared" si="38"/>
        <v>24743.982199999999</v>
      </c>
      <c r="H1045" s="3">
        <f t="shared" si="35"/>
        <v>0.16000000000349246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33789.19</v>
      </c>
      <c r="D1059" s="2">
        <f>BILANCA!E54</f>
        <v>35078.559999999998</v>
      </c>
      <c r="E1059" s="2">
        <v>0</v>
      </c>
      <c r="F1059" s="2">
        <v>0</v>
      </c>
      <c r="G1059" s="3">
        <f t="shared" si="38"/>
        <v>5093.3691900000003</v>
      </c>
      <c r="H1059" s="3">
        <f t="shared" si="35"/>
        <v>0.63000000000465661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33789.19</v>
      </c>
      <c r="D1060" s="2">
        <f>BILANCA!E55</f>
        <v>35078.559999999998</v>
      </c>
      <c r="E1060" s="2">
        <v>0</v>
      </c>
      <c r="F1060" s="2">
        <v>0</v>
      </c>
      <c r="G1060" s="3">
        <f t="shared" si="38"/>
        <v>5197.3154999999997</v>
      </c>
      <c r="H1060" s="3">
        <f t="shared" si="35"/>
        <v>0.63000000000465661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235745.86000000002</v>
      </c>
      <c r="D1074" s="2">
        <f>BILANCA!E69</f>
        <v>258706.56</v>
      </c>
      <c r="E1074" s="2">
        <v>0</v>
      </c>
      <c r="F1074" s="2">
        <v>0</v>
      </c>
      <c r="G1074" s="3">
        <f t="shared" si="38"/>
        <v>48202.174720000003</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74942.540000000008</v>
      </c>
      <c r="D1075" s="2">
        <f>BILANCA!E70</f>
        <v>111667.39</v>
      </c>
      <c r="E1075" s="2">
        <v>0</v>
      </c>
      <c r="F1075" s="2">
        <v>0</v>
      </c>
      <c r="G1075" s="3">
        <f t="shared" si="38"/>
        <v>19388.025800000003</v>
      </c>
      <c r="H1075" s="3">
        <f t="shared" si="35"/>
        <v>0.84999999999126885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74859.69</v>
      </c>
      <c r="D1076" s="2">
        <f>BILANCA!E71</f>
        <v>111194.51</v>
      </c>
      <c r="E1076" s="2">
        <v>0</v>
      </c>
      <c r="F1076" s="2">
        <v>0</v>
      </c>
      <c r="G1076" s="3">
        <f t="shared" si="38"/>
        <v>19618.414860000001</v>
      </c>
      <c r="H1076" s="3">
        <f t="shared" si="35"/>
        <v>0.80000000000291038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74859.69</v>
      </c>
      <c r="D1078" s="2">
        <f>BILANCA!E73</f>
        <v>111194.51</v>
      </c>
      <c r="E1078" s="2">
        <v>0</v>
      </c>
      <c r="F1078" s="2">
        <v>0</v>
      </c>
      <c r="G1078" s="3">
        <f t="shared" si="38"/>
        <v>20212.91228</v>
      </c>
      <c r="H1078" s="3">
        <f t="shared" si="35"/>
        <v>0.80000000000291038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82.85</v>
      </c>
      <c r="D1085" s="2">
        <f>BILANCA!E80</f>
        <v>472.88</v>
      </c>
      <c r="E1085" s="2">
        <v>0</v>
      </c>
      <c r="F1085" s="2">
        <v>0</v>
      </c>
      <c r="G1085" s="3">
        <f t="shared" si="38"/>
        <v>77.145750000000007</v>
      </c>
      <c r="H1085" s="3">
        <f t="shared" si="35"/>
        <v>0.27000000000001023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1111.46</v>
      </c>
      <c r="D1087" s="2">
        <f>BILANCA!E82</f>
        <v>856.01</v>
      </c>
      <c r="E1087" s="2">
        <v>0</v>
      </c>
      <c r="F1087" s="2">
        <v>0</v>
      </c>
      <c r="G1087" s="3">
        <f t="shared" si="38"/>
        <v>217.40796</v>
      </c>
      <c r="H1087" s="3">
        <f t="shared" si="35"/>
        <v>0.47000000000002728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1111.46</v>
      </c>
      <c r="D1092" s="2">
        <f>BILANCA!E87</f>
        <v>856.01</v>
      </c>
      <c r="E1092" s="2">
        <v>0</v>
      </c>
      <c r="F1092" s="2">
        <v>0</v>
      </c>
      <c r="G1092" s="3">
        <f t="shared" si="38"/>
        <v>231.52536000000001</v>
      </c>
      <c r="H1092" s="3">
        <f t="shared" si="35"/>
        <v>0.47000000000002728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5627.89</v>
      </c>
      <c r="D1152" s="2">
        <f>BILANCA!E147</f>
        <v>146183.16</v>
      </c>
      <c r="E1152" s="2">
        <v>0</v>
      </c>
      <c r="F1152" s="2">
        <v>0</v>
      </c>
      <c r="G1152" s="3">
        <f t="shared" si="38"/>
        <v>42315.177819999997</v>
      </c>
      <c r="H1152" s="3">
        <f t="shared" si="41"/>
        <v>0.27000000000316504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139464.56</v>
      </c>
      <c r="E1155" s="2">
        <v>0</v>
      </c>
      <c r="F1155" s="2">
        <v>0</v>
      </c>
      <c r="G1155" s="3">
        <f t="shared" si="38"/>
        <v>40444.722399999999</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139464.56</v>
      </c>
      <c r="E1161" s="2">
        <v>0</v>
      </c>
      <c r="F1161" s="2">
        <v>0</v>
      </c>
      <c r="G1161" s="3">
        <f t="shared" si="38"/>
        <v>42118.297119999996</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4260.05</v>
      </c>
      <c r="D1165" s="2">
        <f>BILANCA!E160</f>
        <v>5687.88</v>
      </c>
      <c r="E1165" s="2">
        <v>0</v>
      </c>
      <c r="F1165" s="2">
        <v>0</v>
      </c>
      <c r="G1165" s="3">
        <f t="shared" si="38"/>
        <v>2423.5505499999999</v>
      </c>
      <c r="H1165" s="3">
        <f t="shared" si="41"/>
        <v>0.17000000000007276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1367.84</v>
      </c>
      <c r="D1166" s="2">
        <f>BILANCA!E161</f>
        <v>1030.72</v>
      </c>
      <c r="E1166" s="2">
        <v>0</v>
      </c>
      <c r="F1166" s="2">
        <v>0</v>
      </c>
      <c r="G1166" s="3">
        <f t="shared" si="38"/>
        <v>534.96767999999997</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154063.97</v>
      </c>
      <c r="D1176" s="2">
        <f>BILANCA!E171</f>
        <v>0</v>
      </c>
      <c r="E1176" s="2">
        <v>0</v>
      </c>
      <c r="F1176" s="2">
        <v>0</v>
      </c>
      <c r="G1176" s="3">
        <f t="shared" si="38"/>
        <v>25574.619020000002</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154063.97</v>
      </c>
      <c r="D1179" s="2">
        <f>BILANCA!E174</f>
        <v>0</v>
      </c>
      <c r="E1179" s="2">
        <v>0</v>
      </c>
      <c r="F1179" s="2">
        <v>0</v>
      </c>
      <c r="G1179" s="3">
        <f t="shared" si="38"/>
        <v>26036.810930000003</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532199.29</v>
      </c>
      <c r="D1180" s="2">
        <f>BILANCA!E176</f>
        <v>503235.73000000004</v>
      </c>
      <c r="E1180" s="2">
        <v>0</v>
      </c>
      <c r="F1180" s="2">
        <v>0</v>
      </c>
      <c r="G1180" s="3">
        <f t="shared" si="38"/>
        <v>261574.02750000003</v>
      </c>
      <c r="H1180" s="3">
        <f t="shared" si="41"/>
        <v>0.55999999999767169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164335.25999999998</v>
      </c>
      <c r="D1181" s="2">
        <f>BILANCA!E177</f>
        <v>189540.96000000002</v>
      </c>
      <c r="E1181" s="2">
        <v>0</v>
      </c>
      <c r="F1181" s="2">
        <v>0</v>
      </c>
      <c r="G1181" s="3">
        <f t="shared" si="38"/>
        <v>92924.337780000016</v>
      </c>
      <c r="H1181" s="3">
        <f t="shared" si="41"/>
        <v>0.29999999995925464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164335.25999999998</v>
      </c>
      <c r="D1182" s="2">
        <f>BILANCA!E178</f>
        <v>188163.7</v>
      </c>
      <c r="E1182" s="2">
        <v>0</v>
      </c>
      <c r="F1182" s="2">
        <v>0</v>
      </c>
      <c r="G1182" s="3">
        <f t="shared" si="38"/>
        <v>92993.977519999986</v>
      </c>
      <c r="H1182" s="3">
        <f t="shared" si="41"/>
        <v>0.55999999996856786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151400.76999999999</v>
      </c>
      <c r="D1183" s="2">
        <f>BILANCA!E179</f>
        <v>173869</v>
      </c>
      <c r="E1183" s="2">
        <v>0</v>
      </c>
      <c r="F1183" s="2">
        <v>0</v>
      </c>
      <c r="G1183" s="3">
        <f t="shared" si="38"/>
        <v>86351.007209999996</v>
      </c>
      <c r="H1183" s="3">
        <f t="shared" si="41"/>
        <v>0.23000000001047738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11781.47</v>
      </c>
      <c r="D1184" s="2">
        <f>BILANCA!E180</f>
        <v>14190.42</v>
      </c>
      <c r="E1184" s="2">
        <v>0</v>
      </c>
      <c r="F1184" s="2">
        <v>0</v>
      </c>
      <c r="G1184" s="3">
        <f t="shared" si="38"/>
        <v>6988.2419399999999</v>
      </c>
      <c r="H1184" s="3">
        <f t="shared" si="41"/>
        <v>0.88999999999941792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47.8</v>
      </c>
      <c r="D1185" s="2">
        <f>BILANCA!E181</f>
        <v>104.28</v>
      </c>
      <c r="E1185" s="2">
        <v>0</v>
      </c>
      <c r="F1185" s="2">
        <v>0</v>
      </c>
      <c r="G1185" s="3">
        <f t="shared" si="38"/>
        <v>44.863</v>
      </c>
      <c r="H1185" s="3">
        <f t="shared" si="41"/>
        <v>0.48000000000000398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47.8</v>
      </c>
      <c r="D1188" s="2">
        <f>BILANCA!E184</f>
        <v>104.28</v>
      </c>
      <c r="E1188" s="2">
        <v>0</v>
      </c>
      <c r="F1188" s="2">
        <v>0</v>
      </c>
      <c r="G1188" s="3">
        <f t="shared" si="38"/>
        <v>45.632080000000002</v>
      </c>
      <c r="H1188" s="3">
        <f t="shared" si="41"/>
        <v>0.48000000000000398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1105.22</v>
      </c>
      <c r="D1200" s="2">
        <f>BILANCA!E196</f>
        <v>0</v>
      </c>
      <c r="E1200" s="2">
        <v>0</v>
      </c>
      <c r="F1200" s="2">
        <v>0</v>
      </c>
      <c r="G1200" s="3">
        <f t="shared" si="38"/>
        <v>209.99180000000001</v>
      </c>
      <c r="H1200" s="3">
        <f t="shared" si="41"/>
        <v>0.22000000000002728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1377.26</v>
      </c>
      <c r="E1251" s="2">
        <v>0</v>
      </c>
      <c r="F1251" s="2">
        <v>0</v>
      </c>
      <c r="G1251" s="3">
        <f>B1251/1000*C1251+B1251/500*D1251</f>
        <v>663.83931999999993</v>
      </c>
      <c r="H1251" s="3">
        <f>ABS(C1251-ROUND(C1251,0))+ABS(D1251-ROUND(D1251,0))</f>
        <v>0.25999999999999091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367864.03</v>
      </c>
      <c r="D1255" s="2">
        <f>BILANCA!E251</f>
        <v>313694.77</v>
      </c>
      <c r="E1255" s="2">
        <v>0</v>
      </c>
      <c r="F1255" s="2">
        <v>0</v>
      </c>
      <c r="G1255" s="3">
        <f t="shared" si="38"/>
        <v>243837.12465000001</v>
      </c>
      <c r="H1255" s="3">
        <f t="shared" si="41"/>
        <v>0.26000000000931323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285669</v>
      </c>
      <c r="D1256" s="2">
        <f>BILANCA!E252</f>
        <v>244529.17</v>
      </c>
      <c r="E1256" s="2">
        <v>0</v>
      </c>
      <c r="F1256" s="2">
        <v>0</v>
      </c>
      <c r="G1256" s="3">
        <f t="shared" si="38"/>
        <v>190582.92564</v>
      </c>
      <c r="H1256" s="3">
        <f t="shared" si="41"/>
        <v>0.17000000001280569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285669</v>
      </c>
      <c r="D1257" s="2">
        <f>BILANCA!E253</f>
        <v>244529.17</v>
      </c>
      <c r="E1257" s="2">
        <v>0</v>
      </c>
      <c r="F1257" s="2">
        <v>0</v>
      </c>
      <c r="G1257" s="3">
        <f t="shared" si="38"/>
        <v>191357.65298000001</v>
      </c>
      <c r="H1257" s="3">
        <f t="shared" si="41"/>
        <v>0.17000000001280569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76567.14</v>
      </c>
      <c r="D1259" s="2">
        <f>BILANCA!E255</f>
        <v>-77017.56</v>
      </c>
      <c r="E1259" s="2">
        <v>0</v>
      </c>
      <c r="F1259" s="2">
        <v>0</v>
      </c>
      <c r="G1259" s="3">
        <f t="shared" si="38"/>
        <v>-19289.527019999998</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144082.38</v>
      </c>
      <c r="D1260" s="2">
        <f>BILANCA!E256</f>
        <v>0</v>
      </c>
      <c r="E1260" s="2">
        <v>0</v>
      </c>
      <c r="F1260" s="2">
        <v>0</v>
      </c>
      <c r="G1260" s="3">
        <f t="shared" si="38"/>
        <v>36020.595000000001</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144082.38</v>
      </c>
      <c r="D1261" s="2">
        <f>BILANCA!E257</f>
        <v>0</v>
      </c>
      <c r="E1261" s="2">
        <v>0</v>
      </c>
      <c r="F1261" s="2">
        <v>0</v>
      </c>
      <c r="G1261" s="3">
        <f t="shared" si="38"/>
        <v>36164.677380000001</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67515.240000000005</v>
      </c>
      <c r="D1264" s="2">
        <f>BILANCA!E260</f>
        <v>77017.56</v>
      </c>
      <c r="E1264" s="2">
        <v>0</v>
      </c>
      <c r="F1264" s="2">
        <v>0</v>
      </c>
      <c r="G1264" s="3">
        <f t="shared" si="38"/>
        <v>56273.791440000001</v>
      </c>
      <c r="H1264" s="3">
        <f t="shared" si="41"/>
        <v>0.680000000007567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74515.94</v>
      </c>
      <c r="E1265" s="2">
        <v>0</v>
      </c>
      <c r="F1265" s="2">
        <v>0</v>
      </c>
      <c r="G1265" s="3">
        <f t="shared" si="38"/>
        <v>38003.129400000005</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67515.240000000005</v>
      </c>
      <c r="D1266" s="2">
        <f>BILANCA!E262</f>
        <v>2501.62</v>
      </c>
      <c r="E1266" s="2">
        <v>0</v>
      </c>
      <c r="F1266" s="2">
        <v>0</v>
      </c>
      <c r="G1266" s="3">
        <f t="shared" si="38"/>
        <v>18564.730880000003</v>
      </c>
      <c r="H1266" s="3">
        <f t="shared" si="41"/>
        <v>0.62000000000534783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5627.89</v>
      </c>
      <c r="D1278" s="2">
        <f>BILANCA!E274</f>
        <v>146183.16</v>
      </c>
      <c r="E1278" s="2">
        <v>0</v>
      </c>
      <c r="F1278" s="2">
        <v>0</v>
      </c>
      <c r="G1278" s="3">
        <f t="shared" si="38"/>
        <v>79862.448280000011</v>
      </c>
      <c r="H1278" s="3">
        <f t="shared" si="41"/>
        <v>0.27000000000316504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139464.56</v>
      </c>
      <c r="E1281" s="2">
        <v>0</v>
      </c>
      <c r="F1281" s="2">
        <v>0</v>
      </c>
      <c r="G1281" s="3">
        <f t="shared" si="48"/>
        <v>75589.791519999999</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139464.56</v>
      </c>
      <c r="E1287" s="2">
        <v>0</v>
      </c>
      <c r="F1287" s="2">
        <v>0</v>
      </c>
      <c r="G1287" s="3">
        <f t="shared" si="48"/>
        <v>77263.366240000003</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5627.89</v>
      </c>
      <c r="D1291" s="2">
        <f>BILANCA!E287</f>
        <v>5687.88</v>
      </c>
      <c r="E1291" s="2">
        <v>0</v>
      </c>
      <c r="F1291" s="2">
        <v>0</v>
      </c>
      <c r="G1291" s="3">
        <f t="shared" si="48"/>
        <v>4778.0256500000014</v>
      </c>
      <c r="H1291" s="3">
        <f t="shared" si="49"/>
        <v>0.22999999999956344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1030.72</v>
      </c>
      <c r="E1292" s="2">
        <v>0</v>
      </c>
      <c r="F1292" s="2">
        <v>0</v>
      </c>
      <c r="G1292" s="3">
        <f t="shared" si="48"/>
        <v>581.32607999999993</v>
      </c>
      <c r="H1292" s="3">
        <f t="shared" si="49"/>
        <v>0.27999999999997272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15344.75</v>
      </c>
      <c r="D1301" s="2">
        <f>BILANCA!E297</f>
        <v>15344.75</v>
      </c>
      <c r="E1301" s="2">
        <v>0</v>
      </c>
      <c r="F1301" s="2">
        <v>0</v>
      </c>
      <c r="G1301" s="3">
        <f t="shared" si="38"/>
        <v>13395.966749999998</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15344.75</v>
      </c>
      <c r="D1302" s="2">
        <f>BILANCA!E298</f>
        <v>15344.75</v>
      </c>
      <c r="E1302" s="2">
        <v>0</v>
      </c>
      <c r="F1302" s="2">
        <v>0</v>
      </c>
      <c r="G1302" s="3">
        <f t="shared" si="38"/>
        <v>13442.000999999998</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6718.6</v>
      </c>
      <c r="E1305" s="2">
        <v>0</v>
      </c>
      <c r="F1305" s="2">
        <v>0</v>
      </c>
      <c r="G1305" s="3">
        <f t="shared" si="38"/>
        <v>3963.9740000000002</v>
      </c>
      <c r="H1305" s="3">
        <f t="shared" si="41"/>
        <v>0.3999999999996362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5627.89</v>
      </c>
      <c r="D1306" s="2">
        <f>BILANCA!E303</f>
        <v>139464.56</v>
      </c>
      <c r="E1306" s="2">
        <v>0</v>
      </c>
      <c r="F1306" s="2">
        <v>0</v>
      </c>
      <c r="G1306" s="3">
        <f t="shared" si="38"/>
        <v>84228.874960000001</v>
      </c>
      <c r="H1306" s="3">
        <f t="shared" si="41"/>
        <v>0.55000000000200089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1111.46</v>
      </c>
      <c r="D1311" s="2">
        <f>BILANCA!E308</f>
        <v>856.01</v>
      </c>
      <c r="E1311" s="2">
        <v>0</v>
      </c>
      <c r="F1311" s="2">
        <v>0</v>
      </c>
      <c r="G1311" s="3">
        <f t="shared" si="52"/>
        <v>849.86747999999989</v>
      </c>
      <c r="H1311" s="3">
        <f t="shared" si="41"/>
        <v>0.47000000000002728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164335.26</v>
      </c>
      <c r="D1340" s="2">
        <f>BILANCA!E337</f>
        <v>188163.7</v>
      </c>
      <c r="E1340" s="2">
        <v>0</v>
      </c>
      <c r="F1340" s="2">
        <v>0</v>
      </c>
      <c r="G1340" s="3">
        <f t="shared" si="52"/>
        <v>178418.6778</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1341.95</v>
      </c>
      <c r="E1382" s="2">
        <v>0</v>
      </c>
      <c r="F1382" s="2">
        <v>0</v>
      </c>
      <c r="G1382" s="3">
        <f t="shared" si="59"/>
        <v>998.41079999999999</v>
      </c>
      <c r="H1382" s="3">
        <f t="shared" si="60"/>
        <v>4.9999999999954525E-2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35.31</v>
      </c>
      <c r="E1383" s="2">
        <v>0</v>
      </c>
      <c r="F1383" s="2">
        <v>0</v>
      </c>
      <c r="G1383" s="3">
        <f t="shared" si="59"/>
        <v>26.341260000000002</v>
      </c>
      <c r="H1383" s="3">
        <f t="shared" si="60"/>
        <v>0.31000000000000227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15344.75</v>
      </c>
      <c r="D1390" s="2">
        <f>BILANCA!E387</f>
        <v>15344.75</v>
      </c>
      <c r="E1390" s="2">
        <v>0</v>
      </c>
      <c r="F1390" s="2">
        <v>0</v>
      </c>
      <c r="G1390" s="3">
        <f t="shared" ref="G1390:G1399" si="61">B1390/1000*C1390+B1390/500*D1390</f>
        <v>17493.014999999999</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2196715.83</v>
      </c>
      <c r="D1510" s="2">
        <f>'RAS-funkcijski'!E114</f>
        <v>2636513.5100000002</v>
      </c>
      <c r="E1510" s="2">
        <v>0</v>
      </c>
      <c r="F1510" s="2">
        <v>0</v>
      </c>
      <c r="G1510" s="3">
        <f t="shared" si="52"/>
        <v>821671.71350000007</v>
      </c>
      <c r="H1510" s="3">
        <f t="shared" si="63"/>
        <v>0.65999999968335032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2088504.54</v>
      </c>
      <c r="D1511" s="2">
        <f>'RAS-funkcijski'!E115</f>
        <v>2497257.2200000002</v>
      </c>
      <c r="E1511" s="2">
        <v>0</v>
      </c>
      <c r="F1511" s="2">
        <v>0</v>
      </c>
      <c r="G1511" s="3">
        <f t="shared" si="52"/>
        <v>786215.10678000003</v>
      </c>
      <c r="H1511" s="3">
        <f t="shared" si="63"/>
        <v>0.68000000016763806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2088504.54</v>
      </c>
      <c r="D1513" s="2">
        <f>'RAS-funkcijski'!E117</f>
        <v>2497257.2200000002</v>
      </c>
      <c r="E1513" s="2">
        <v>0</v>
      </c>
      <c r="F1513" s="2">
        <v>0</v>
      </c>
      <c r="G1513" s="3">
        <f t="shared" si="52"/>
        <v>800381.14474000013</v>
      </c>
      <c r="H1513" s="3">
        <f t="shared" si="63"/>
        <v>0.68000000016763806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108211.29</v>
      </c>
      <c r="D1522" s="2">
        <f>'RAS-funkcijski'!E126</f>
        <v>139256.29</v>
      </c>
      <c r="E1522" s="2">
        <v>0</v>
      </c>
      <c r="F1522" s="2">
        <v>0</v>
      </c>
      <c r="G1522" s="3">
        <f t="shared" si="52"/>
        <v>47180.312140000002</v>
      </c>
      <c r="H1522" s="3">
        <f t="shared" si="63"/>
        <v>0.58000000000174623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2196715.83</v>
      </c>
      <c r="D1537" s="14">
        <f>'RAS-funkcijski'!E141</f>
        <v>2636513.5100000002</v>
      </c>
      <c r="E1537" s="14">
        <v>0</v>
      </c>
      <c r="F1537" s="14">
        <v>0</v>
      </c>
      <c r="G1537" s="15">
        <f t="shared" si="52"/>
        <v>1023354.7704500002</v>
      </c>
      <c r="H1537" s="15">
        <f t="shared" si="63"/>
        <v>0.65999999968335032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112217.23</v>
      </c>
      <c r="E1538" s="7">
        <v>0</v>
      </c>
      <c r="F1538" s="7">
        <v>0</v>
      </c>
      <c r="G1538" s="8">
        <f t="shared" si="52"/>
        <v>225.33446000000001</v>
      </c>
      <c r="H1538" s="8">
        <f t="shared" si="63"/>
        <v>0.22999999999592546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112217.23</v>
      </c>
      <c r="E1539" s="2">
        <v>0</v>
      </c>
      <c r="F1539" s="2">
        <v>0</v>
      </c>
      <c r="G1539" s="3">
        <f t="shared" si="52"/>
        <v>448.86892</v>
      </c>
      <c r="H1539" s="3">
        <f t="shared" si="63"/>
        <v>0.22999999999592546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112217.23</v>
      </c>
      <c r="E1540" s="2">
        <v>0</v>
      </c>
      <c r="F1540" s="2">
        <v>0</v>
      </c>
      <c r="G1540" s="3">
        <f t="shared" si="52"/>
        <v>673.30337999999995</v>
      </c>
      <c r="H1540" s="3">
        <f t="shared" si="63"/>
        <v>0.22999999999592546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112217.23</v>
      </c>
      <c r="E1542" s="2">
        <v>0</v>
      </c>
      <c r="F1542" s="2">
        <v>0</v>
      </c>
      <c r="G1542" s="3">
        <f t="shared" si="52"/>
        <v>1122.1723</v>
      </c>
      <c r="H1542" s="3">
        <f t="shared" si="63"/>
        <v>0.22999999999592546</v>
      </c>
      <c r="I1542" s="11">
        <f t="shared" si="64"/>
        <v>258.09962899542768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164335.26</v>
      </c>
      <c r="D1582" s="7"/>
      <c r="E1582" s="7">
        <v>0</v>
      </c>
      <c r="F1582" s="7">
        <v>0</v>
      </c>
      <c r="G1582" s="8">
        <f t="shared" ref="G1582:G1686" si="70">B1582/1000*C1582</f>
        <v>164.33526000000001</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2482628.8699999996</v>
      </c>
      <c r="D1583" s="2">
        <v>0</v>
      </c>
      <c r="E1583" s="2">
        <v>0</v>
      </c>
      <c r="F1583" s="2">
        <v>0</v>
      </c>
      <c r="G1583" s="3">
        <f t="shared" si="70"/>
        <v>4965.2577399999991</v>
      </c>
      <c r="H1583" s="3">
        <f t="shared" si="71"/>
        <v>0.13000000035390258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2406145.4799999995</v>
      </c>
      <c r="D1585" s="2">
        <v>0</v>
      </c>
      <c r="E1585" s="2">
        <v>0</v>
      </c>
      <c r="F1585" s="2">
        <v>0</v>
      </c>
      <c r="G1585" s="3">
        <f t="shared" si="70"/>
        <v>9624.5819199999987</v>
      </c>
      <c r="H1585" s="3">
        <f t="shared" si="71"/>
        <v>0.47999999951571226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2021526.79</v>
      </c>
      <c r="D1586" s="2">
        <v>0</v>
      </c>
      <c r="E1586" s="2">
        <v>0</v>
      </c>
      <c r="F1586" s="2">
        <v>0</v>
      </c>
      <c r="G1586" s="3">
        <f t="shared" si="70"/>
        <v>10107.633950000001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329788.92</v>
      </c>
      <c r="D1587" s="2">
        <v>0</v>
      </c>
      <c r="E1587" s="2">
        <v>0</v>
      </c>
      <c r="F1587" s="2">
        <v>0</v>
      </c>
      <c r="G1587" s="3">
        <f t="shared" si="70"/>
        <v>1978.73352</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853.71</v>
      </c>
      <c r="D1588" s="2">
        <v>0</v>
      </c>
      <c r="E1588" s="2">
        <v>0</v>
      </c>
      <c r="F1588" s="2">
        <v>0</v>
      </c>
      <c r="G1588" s="3">
        <f t="shared" si="70"/>
        <v>5.9759700000000002</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52099.03</v>
      </c>
      <c r="D1591" s="2">
        <v>0</v>
      </c>
      <c r="E1591" s="2">
        <v>0</v>
      </c>
      <c r="F1591" s="2">
        <v>0</v>
      </c>
      <c r="G1591" s="3">
        <f t="shared" si="70"/>
        <v>520.99030000000005</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346.67</v>
      </c>
      <c r="D1592" s="2">
        <v>0</v>
      </c>
      <c r="E1592" s="2">
        <v>0</v>
      </c>
      <c r="F1592" s="2">
        <v>0</v>
      </c>
      <c r="G1592" s="3">
        <f t="shared" si="70"/>
        <v>3.8133699999999999</v>
      </c>
      <c r="H1592" s="3">
        <f t="shared" si="71"/>
        <v>0.32999999999998408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1530.36</v>
      </c>
      <c r="D1593" s="2">
        <v>0</v>
      </c>
      <c r="E1593" s="2">
        <v>0</v>
      </c>
      <c r="F1593" s="2">
        <v>0</v>
      </c>
      <c r="G1593" s="3">
        <f t="shared" si="70"/>
        <v>18.364319999999999</v>
      </c>
      <c r="H1593" s="3">
        <f t="shared" si="71"/>
        <v>0.35999999999989996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70177.399999999994</v>
      </c>
      <c r="D1594" s="2">
        <v>0</v>
      </c>
      <c r="E1594" s="2">
        <v>0</v>
      </c>
      <c r="F1594" s="2">
        <v>0</v>
      </c>
      <c r="G1594" s="3">
        <f t="shared" si="70"/>
        <v>912.30619999999988</v>
      </c>
      <c r="H1594" s="3">
        <f t="shared" si="71"/>
        <v>0.39999999999417923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6305.99</v>
      </c>
      <c r="D1601" s="2">
        <v>0</v>
      </c>
      <c r="E1601" s="2">
        <v>0</v>
      </c>
      <c r="F1601" s="2">
        <v>0</v>
      </c>
      <c r="G1601" s="3">
        <f>B1601/1000*C1601</f>
        <v>126.1198</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2457423.17</v>
      </c>
      <c r="D1602" s="2">
        <v>0</v>
      </c>
      <c r="E1602" s="2">
        <v>0</v>
      </c>
      <c r="F1602" s="2">
        <v>0</v>
      </c>
      <c r="G1602" s="3">
        <f t="shared" si="70"/>
        <v>51605.886570000002</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2382317.04</v>
      </c>
      <c r="D1604" s="2">
        <v>0</v>
      </c>
      <c r="E1604" s="2">
        <v>0</v>
      </c>
      <c r="F1604" s="2">
        <v>0</v>
      </c>
      <c r="G1604" s="3">
        <f t="shared" si="70"/>
        <v>54793.291920000003</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1999058.56</v>
      </c>
      <c r="D1605" s="2">
        <v>0</v>
      </c>
      <c r="E1605" s="2">
        <v>0</v>
      </c>
      <c r="F1605" s="2">
        <v>0</v>
      </c>
      <c r="G1605" s="3">
        <f t="shared" si="70"/>
        <v>47977.405440000002</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327379.96999999997</v>
      </c>
      <c r="D1606" s="2">
        <v>0</v>
      </c>
      <c r="E1606" s="2">
        <v>0</v>
      </c>
      <c r="F1606" s="2">
        <v>0</v>
      </c>
      <c r="G1606" s="3">
        <f t="shared" si="70"/>
        <v>8184.4992499999998</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797.23</v>
      </c>
      <c r="D1607" s="2">
        <v>0</v>
      </c>
      <c r="E1607" s="2">
        <v>0</v>
      </c>
      <c r="F1607" s="2">
        <v>0</v>
      </c>
      <c r="G1607" s="3">
        <f t="shared" si="70"/>
        <v>20.727979999999999</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52099.03</v>
      </c>
      <c r="D1610" s="2">
        <v>0</v>
      </c>
      <c r="E1610" s="2">
        <v>0</v>
      </c>
      <c r="F1610" s="2">
        <v>0</v>
      </c>
      <c r="G1610" s="3">
        <f t="shared" si="70"/>
        <v>1510.8718699999999</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346.67</v>
      </c>
      <c r="D1611" s="2">
        <v>0</v>
      </c>
      <c r="E1611" s="2">
        <v>0</v>
      </c>
      <c r="F1611" s="2">
        <v>0</v>
      </c>
      <c r="G1611" s="3">
        <f t="shared" si="70"/>
        <v>10.4001</v>
      </c>
      <c r="H1611" s="3">
        <f t="shared" si="71"/>
        <v>0.32999999999998408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2635.58</v>
      </c>
      <c r="D1612" s="2">
        <v>0</v>
      </c>
      <c r="E1612" s="2">
        <v>0</v>
      </c>
      <c r="F1612" s="2">
        <v>0</v>
      </c>
      <c r="G1612" s="3">
        <f t="shared" si="70"/>
        <v>81.702979999999997</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70177.399999999994</v>
      </c>
      <c r="D1613" s="2">
        <v>0</v>
      </c>
      <c r="E1613" s="2">
        <v>0</v>
      </c>
      <c r="F1613" s="2">
        <v>0</v>
      </c>
      <c r="G1613" s="3">
        <f t="shared" si="70"/>
        <v>2245.6767999999997</v>
      </c>
      <c r="H1613" s="3">
        <f t="shared" si="71"/>
        <v>0.39999999999417923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4928.7299999999996</v>
      </c>
      <c r="D1620" s="2">
        <v>0</v>
      </c>
      <c r="E1620" s="2">
        <v>0</v>
      </c>
      <c r="F1620" s="2">
        <v>0</v>
      </c>
      <c r="G1620" s="3">
        <f>B1620/1000*C1620</f>
        <v>192.22046999999998</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189540.95999999996</v>
      </c>
      <c r="D1621" s="2">
        <v>0</v>
      </c>
      <c r="E1621" s="2">
        <v>0</v>
      </c>
      <c r="F1621" s="2">
        <v>0</v>
      </c>
      <c r="G1621" s="3">
        <f t="shared" si="70"/>
        <v>7581.6383999999989</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189540.96000000002</v>
      </c>
      <c r="D1681" s="2">
        <v>0</v>
      </c>
      <c r="E1681" s="2">
        <v>0</v>
      </c>
      <c r="F1681" s="2">
        <v>0</v>
      </c>
      <c r="G1681" s="3">
        <f t="shared" si="70"/>
        <v>18954.096000000001</v>
      </c>
      <c r="H1681" s="3">
        <f t="shared" si="71"/>
        <v>3.9999999979045242E-2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1377.26</v>
      </c>
      <c r="D1682" s="2">
        <v>0</v>
      </c>
      <c r="E1682" s="2">
        <v>0</v>
      </c>
      <c r="F1682" s="2">
        <v>0</v>
      </c>
      <c r="G1682" s="3">
        <f t="shared" si="70"/>
        <v>139.10326000000001</v>
      </c>
      <c r="H1682" s="3">
        <f t="shared" si="71"/>
        <v>0.25999999999999091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188163.7</v>
      </c>
      <c r="D1683" s="2">
        <v>0</v>
      </c>
      <c r="E1683" s="2">
        <v>0</v>
      </c>
      <c r="F1683" s="2">
        <v>0</v>
      </c>
      <c r="G1683" s="3">
        <f t="shared" si="70"/>
        <v>19192.697400000001</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15501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2236598.31</v>
      </c>
      <c r="I17" s="275">
        <f>'PR-RAS'!E6</f>
        <v>2482928.81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2137597.6800000002</v>
      </c>
      <c r="I18" s="275">
        <f>'PR-RAS'!E152</f>
        <v>2566336.1099999994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76567.139999999985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77017.559999999256</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296453.43</v>
      </c>
      <c r="I22" s="275">
        <f>BILANCA!E7</f>
        <v>244529.16999999993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235745.86000000002</v>
      </c>
      <c r="I23" s="275">
        <f>BILANCA!E69</f>
        <v>258706.56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164335.25999999998</v>
      </c>
      <c r="I24" s="275">
        <f>BILANCA!E177</f>
        <v>189540.96000000002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367864.03</v>
      </c>
      <c r="I25" s="275">
        <f>BILANCA!E251</f>
        <v>313694.77</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2196715.83</v>
      </c>
      <c r="I30" s="275">
        <f>'RAS-funkcijski'!E114</f>
        <v>2636513.5100000002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2196715.83</v>
      </c>
      <c r="I31" s="275">
        <f>'RAS-funkcijski'!E141</f>
        <v>2636513.5100000002</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900</v>
      </c>
      <c r="I33" s="275">
        <f>'P-VRIO'!E5</f>
        <v>112217.23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164335.26</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189540.95999999996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189540.96000000002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8" zoomScaleNormal="100" workbookViewId="0">
      <selection activeCell="A302" sqref="A302:XFD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2236598.31</v>
      </c>
      <c r="E6" s="60">
        <f>E7+E43+E49+E82+E106+E125+E134+E140</f>
        <v>2482928.81</v>
      </c>
      <c r="F6" s="45">
        <f t="shared" ref="F6:F132" si="0">IF(D6&lt;&gt;0,IF(E6/D6&gt;=100,"&gt;&gt;100",E6/D6*100),"-")</f>
        <v>111.01362273675331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1737233.55</v>
      </c>
      <c r="E49" s="60">
        <f>E50+E53+E58+E61+E64+E68+E71+E74+E77</f>
        <v>1821343.34</v>
      </c>
      <c r="F49" s="45">
        <f t="shared" si="0"/>
        <v>104.84159369360557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1736893.55</v>
      </c>
      <c r="E68" s="60">
        <f t="shared" si="11"/>
        <v>1818270.34</v>
      </c>
      <c r="F68" s="45">
        <f t="shared" si="0"/>
        <v>104.68519155937909</v>
      </c>
    </row>
    <row r="69" spans="1:6" ht="12.75" customHeight="1" x14ac:dyDescent="0.2">
      <c r="A69" s="63" t="s">
        <v>141</v>
      </c>
      <c r="B69" s="64" t="s">
        <v>142</v>
      </c>
      <c r="C69" s="247" t="s">
        <v>141</v>
      </c>
      <c r="D69" s="194">
        <v>1659477.52</v>
      </c>
      <c r="E69" s="194">
        <v>1760012.03</v>
      </c>
      <c r="F69" s="45">
        <f t="shared" si="0"/>
        <v>106.05820258414829</v>
      </c>
    </row>
    <row r="70" spans="1:6" ht="24" x14ac:dyDescent="0.2">
      <c r="A70" s="63" t="s">
        <v>143</v>
      </c>
      <c r="B70" s="64" t="s">
        <v>144</v>
      </c>
      <c r="C70" s="247" t="s">
        <v>143</v>
      </c>
      <c r="D70" s="194">
        <v>77416.03</v>
      </c>
      <c r="E70" s="194">
        <v>58258.31</v>
      </c>
      <c r="F70" s="45">
        <f t="shared" si="0"/>
        <v>75.253548909702545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2768</v>
      </c>
      <c r="F74" s="45" t="str">
        <f t="shared" si="0"/>
        <v>-</v>
      </c>
    </row>
    <row r="75" spans="1:6" ht="12.75" customHeight="1" x14ac:dyDescent="0.2">
      <c r="A75" s="63" t="s">
        <v>153</v>
      </c>
      <c r="B75" s="65" t="s">
        <v>154</v>
      </c>
      <c r="C75" s="247" t="s">
        <v>153</v>
      </c>
      <c r="D75" s="194">
        <v>0</v>
      </c>
      <c r="E75" s="194">
        <v>2768</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340</v>
      </c>
      <c r="E77" s="60">
        <f t="shared" si="14"/>
        <v>305</v>
      </c>
      <c r="F77" s="45">
        <f t="shared" si="0"/>
        <v>89.705882352941174</v>
      </c>
    </row>
    <row r="78" spans="1:6" ht="12.75" customHeight="1" x14ac:dyDescent="0.2">
      <c r="A78" s="63">
        <v>6391</v>
      </c>
      <c r="B78" s="64" t="s">
        <v>159</v>
      </c>
      <c r="C78" s="247" t="s">
        <v>160</v>
      </c>
      <c r="D78" s="194">
        <v>340</v>
      </c>
      <c r="E78" s="194">
        <v>305</v>
      </c>
      <c r="F78" s="45">
        <f t="shared" si="0"/>
        <v>89.705882352941174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51680.85</v>
      </c>
      <c r="E106" s="60">
        <f>E107+E112+E120+E124</f>
        <v>55885.48</v>
      </c>
      <c r="F106" s="45">
        <f t="shared" si="0"/>
        <v>108.13576015100372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51680.85</v>
      </c>
      <c r="E112" s="60">
        <f t="shared" si="20"/>
        <v>55885.48</v>
      </c>
      <c r="F112" s="45">
        <f t="shared" si="0"/>
        <v>108.13576015100372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51680.85</v>
      </c>
      <c r="E117" s="194">
        <v>55885.48</v>
      </c>
      <c r="F117" s="45">
        <f t="shared" si="0"/>
        <v>108.13576015100372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10538.85</v>
      </c>
      <c r="E125" s="60">
        <f t="shared" si="22"/>
        <v>11462.59</v>
      </c>
      <c r="F125" s="45">
        <f t="shared" si="0"/>
        <v>108.76509296555126</v>
      </c>
    </row>
    <row r="126" spans="1:6" ht="12.75" customHeight="1" x14ac:dyDescent="0.2">
      <c r="A126" s="63">
        <v>661</v>
      </c>
      <c r="B126" s="65" t="s">
        <v>255</v>
      </c>
      <c r="C126" s="247" t="s">
        <v>256</v>
      </c>
      <c r="D126" s="60">
        <f t="shared" ref="D126:E126" si="23">SUM(D127:D128)</f>
        <v>10538.85</v>
      </c>
      <c r="E126" s="60">
        <f t="shared" si="23"/>
        <v>11455.7</v>
      </c>
      <c r="F126" s="45">
        <f t="shared" si="0"/>
        <v>108.69971581339519</v>
      </c>
    </row>
    <row r="127" spans="1:6" ht="12.75" customHeight="1" x14ac:dyDescent="0.2">
      <c r="A127" s="63">
        <v>6614</v>
      </c>
      <c r="B127" s="65" t="s">
        <v>257</v>
      </c>
      <c r="C127" s="247" t="s">
        <v>258</v>
      </c>
      <c r="D127" s="194">
        <v>0</v>
      </c>
      <c r="E127" s="194">
        <v>576.26</v>
      </c>
      <c r="F127" s="45" t="str">
        <f t="shared" si="0"/>
        <v>-</v>
      </c>
    </row>
    <row r="128" spans="1:6" ht="12.75" customHeight="1" x14ac:dyDescent="0.2">
      <c r="A128" s="63">
        <v>6615</v>
      </c>
      <c r="B128" s="65" t="s">
        <v>259</v>
      </c>
      <c r="C128" s="247" t="s">
        <v>260</v>
      </c>
      <c r="D128" s="194">
        <v>10538.85</v>
      </c>
      <c r="E128" s="194">
        <v>10879.44</v>
      </c>
      <c r="F128" s="45">
        <f t="shared" si="0"/>
        <v>103.23175678560754</v>
      </c>
    </row>
    <row r="129" spans="1:6" ht="36" x14ac:dyDescent="0.2">
      <c r="A129" s="63">
        <v>663</v>
      </c>
      <c r="B129" s="182" t="s">
        <v>261</v>
      </c>
      <c r="C129" s="247" t="s">
        <v>262</v>
      </c>
      <c r="D129" s="60">
        <f t="shared" ref="D129:E129" si="24">SUM(D130:D133)</f>
        <v>0</v>
      </c>
      <c r="E129" s="60">
        <f t="shared" si="24"/>
        <v>6.89</v>
      </c>
      <c r="F129" s="45" t="str">
        <f t="shared" si="0"/>
        <v>-</v>
      </c>
    </row>
    <row r="130" spans="1:6" ht="12.75" customHeight="1" x14ac:dyDescent="0.2">
      <c r="A130" s="63">
        <v>6631</v>
      </c>
      <c r="B130" s="65" t="s">
        <v>263</v>
      </c>
      <c r="C130" s="247" t="s">
        <v>264</v>
      </c>
      <c r="D130" s="194">
        <v>0</v>
      </c>
      <c r="E130" s="194">
        <v>6.89</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437145.06</v>
      </c>
      <c r="E134" s="60">
        <f t="shared" si="25"/>
        <v>594237.4</v>
      </c>
      <c r="F134" s="45">
        <f t="shared" ref="F134:F229" si="26">IF(D134&lt;&gt;0,IF(E134/D134&gt;=100,"&gt;&gt;100",E134/D134*100),"-")</f>
        <v>135.9359751200208</v>
      </c>
    </row>
    <row r="135" spans="1:6" ht="24" x14ac:dyDescent="0.2">
      <c r="A135" s="63">
        <v>671</v>
      </c>
      <c r="B135" s="182" t="s">
        <v>273</v>
      </c>
      <c r="C135" s="247" t="s">
        <v>274</v>
      </c>
      <c r="D135" s="60">
        <f t="shared" ref="D135:E135" si="27">SUM(D136:D138)</f>
        <v>437145.06</v>
      </c>
      <c r="E135" s="60">
        <f t="shared" si="27"/>
        <v>594237.4</v>
      </c>
      <c r="F135" s="45">
        <f t="shared" si="26"/>
        <v>135.9359751200208</v>
      </c>
    </row>
    <row r="136" spans="1:6" ht="12.75" customHeight="1" x14ac:dyDescent="0.2">
      <c r="A136" s="63">
        <v>6711</v>
      </c>
      <c r="B136" s="65" t="s">
        <v>275</v>
      </c>
      <c r="C136" s="247" t="s">
        <v>276</v>
      </c>
      <c r="D136" s="194">
        <v>423619.7</v>
      </c>
      <c r="E136" s="194">
        <v>584819.93000000005</v>
      </c>
      <c r="F136" s="45">
        <f t="shared" si="26"/>
        <v>138.0530532456352</v>
      </c>
    </row>
    <row r="137" spans="1:6" ht="24" x14ac:dyDescent="0.2">
      <c r="A137" s="63">
        <v>6712</v>
      </c>
      <c r="B137" s="182" t="s">
        <v>277</v>
      </c>
      <c r="C137" s="247" t="s">
        <v>278</v>
      </c>
      <c r="D137" s="194">
        <v>13525.36</v>
      </c>
      <c r="E137" s="194">
        <v>9417.4699999999993</v>
      </c>
      <c r="F137" s="45">
        <f t="shared" si="26"/>
        <v>69.628239100474957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2137597.6800000002</v>
      </c>
      <c r="E152" s="60">
        <f>E153+E164+E202+E221+E230+E262+E273</f>
        <v>2566336.1099999994</v>
      </c>
      <c r="F152" s="45">
        <f t="shared" si="26"/>
        <v>120.05702167491121</v>
      </c>
    </row>
    <row r="153" spans="1:6" ht="12.75" customHeight="1" x14ac:dyDescent="0.2">
      <c r="A153" s="63">
        <v>31</v>
      </c>
      <c r="B153" s="64" t="s">
        <v>308</v>
      </c>
      <c r="C153" s="247" t="s">
        <v>3</v>
      </c>
      <c r="D153" s="60">
        <f t="shared" ref="D153:E153" si="30">D154+D159+D160</f>
        <v>1778272.4300000002</v>
      </c>
      <c r="E153" s="60">
        <f t="shared" si="30"/>
        <v>2168248.04</v>
      </c>
      <c r="F153" s="45">
        <f t="shared" si="26"/>
        <v>121.93002621088826</v>
      </c>
    </row>
    <row r="154" spans="1:6" ht="12.75" customHeight="1" x14ac:dyDescent="0.2">
      <c r="A154" s="63">
        <v>311</v>
      </c>
      <c r="B154" s="64" t="s">
        <v>309</v>
      </c>
      <c r="C154" s="247" t="s">
        <v>310</v>
      </c>
      <c r="D154" s="60">
        <f t="shared" ref="D154:E154" si="31">SUM(D155:D158)</f>
        <v>1466124.9600000002</v>
      </c>
      <c r="E154" s="60">
        <f t="shared" si="31"/>
        <v>1797163.0499999998</v>
      </c>
      <c r="F154" s="45">
        <f t="shared" si="26"/>
        <v>122.57911835836963</v>
      </c>
    </row>
    <row r="155" spans="1:6" ht="12.75" customHeight="1" x14ac:dyDescent="0.2">
      <c r="A155" s="63">
        <v>3111</v>
      </c>
      <c r="B155" s="64" t="s">
        <v>311</v>
      </c>
      <c r="C155" s="247" t="s">
        <v>312</v>
      </c>
      <c r="D155" s="194">
        <v>1421840.12</v>
      </c>
      <c r="E155" s="194">
        <v>1735864.88</v>
      </c>
      <c r="F155" s="45">
        <f t="shared" si="26"/>
        <v>122.0857996326619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44284.84</v>
      </c>
      <c r="E157" s="194">
        <v>61298.17</v>
      </c>
      <c r="F157" s="45">
        <f t="shared" si="26"/>
        <v>138.41795521898692</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69388.009999999995</v>
      </c>
      <c r="E159" s="194">
        <v>73632.5</v>
      </c>
      <c r="F159" s="45">
        <f t="shared" si="26"/>
        <v>106.11703664653302</v>
      </c>
    </row>
    <row r="160" spans="1:6" ht="12.75" customHeight="1" x14ac:dyDescent="0.2">
      <c r="A160" s="63">
        <v>313</v>
      </c>
      <c r="B160" s="65" t="s">
        <v>321</v>
      </c>
      <c r="C160" s="247" t="s">
        <v>322</v>
      </c>
      <c r="D160" s="60">
        <f t="shared" ref="D160:E160" si="32">SUM(D161:D163)</f>
        <v>242759.46</v>
      </c>
      <c r="E160" s="60">
        <f t="shared" si="32"/>
        <v>297452.49</v>
      </c>
      <c r="F160" s="45">
        <f t="shared" si="26"/>
        <v>122.52972139582118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242699.83</v>
      </c>
      <c r="E162" s="194">
        <v>297452.49</v>
      </c>
      <c r="F162" s="45">
        <f t="shared" si="26"/>
        <v>122.55982626769865</v>
      </c>
    </row>
    <row r="163" spans="1:6" ht="12.75" customHeight="1" x14ac:dyDescent="0.2">
      <c r="A163" s="63">
        <v>3133</v>
      </c>
      <c r="B163" s="64" t="s">
        <v>327</v>
      </c>
      <c r="C163" s="247" t="s">
        <v>328</v>
      </c>
      <c r="D163" s="194">
        <v>59.63</v>
      </c>
      <c r="E163" s="194"/>
      <c r="F163" s="45">
        <f t="shared" si="26"/>
        <v>0</v>
      </c>
    </row>
    <row r="164" spans="1:6" ht="12.75" customHeight="1" x14ac:dyDescent="0.2">
      <c r="A164" s="70">
        <v>32</v>
      </c>
      <c r="B164" s="65" t="s">
        <v>329</v>
      </c>
      <c r="C164" s="247" t="s">
        <v>330</v>
      </c>
      <c r="D164" s="60">
        <f>D165+D170+D178+D188+D189+D194</f>
        <v>307587.00000000006</v>
      </c>
      <c r="E164" s="60">
        <f>E165+E170+E178+E188+E189+E194</f>
        <v>343236.55000000005</v>
      </c>
      <c r="F164" s="45">
        <f t="shared" si="26"/>
        <v>111.59007045161206</v>
      </c>
    </row>
    <row r="165" spans="1:6" ht="12.75" customHeight="1" x14ac:dyDescent="0.2">
      <c r="A165" s="63">
        <v>321</v>
      </c>
      <c r="B165" s="64" t="s">
        <v>331</v>
      </c>
      <c r="C165" s="247" t="s">
        <v>332</v>
      </c>
      <c r="D165" s="60">
        <f t="shared" ref="D165:E165" si="33">SUM(D166:D169)</f>
        <v>56869.78</v>
      </c>
      <c r="E165" s="60">
        <f t="shared" si="33"/>
        <v>52838.67</v>
      </c>
      <c r="F165" s="45">
        <f t="shared" si="26"/>
        <v>92.911683498687708</v>
      </c>
    </row>
    <row r="166" spans="1:6" ht="12.75" customHeight="1" x14ac:dyDescent="0.2">
      <c r="A166" s="63">
        <v>3211</v>
      </c>
      <c r="B166" s="64" t="s">
        <v>333</v>
      </c>
      <c r="C166" s="247" t="s">
        <v>334</v>
      </c>
      <c r="D166" s="194">
        <v>20932.48</v>
      </c>
      <c r="E166" s="194">
        <v>16051.28</v>
      </c>
      <c r="F166" s="45">
        <f t="shared" si="26"/>
        <v>76.681215030421626</v>
      </c>
    </row>
    <row r="167" spans="1:6" ht="12.75" customHeight="1" x14ac:dyDescent="0.2">
      <c r="A167" s="63">
        <v>3212</v>
      </c>
      <c r="B167" s="64" t="s">
        <v>335</v>
      </c>
      <c r="C167" s="247" t="s">
        <v>336</v>
      </c>
      <c r="D167" s="194">
        <v>27100.3</v>
      </c>
      <c r="E167" s="194">
        <v>32411.62</v>
      </c>
      <c r="F167" s="45">
        <f t="shared" si="26"/>
        <v>119.59874982933769</v>
      </c>
    </row>
    <row r="168" spans="1:6" ht="12.75" customHeight="1" x14ac:dyDescent="0.2">
      <c r="A168" s="63">
        <v>3213</v>
      </c>
      <c r="B168" s="64" t="s">
        <v>337</v>
      </c>
      <c r="C168" s="247" t="s">
        <v>338</v>
      </c>
      <c r="D168" s="194">
        <v>8709.5</v>
      </c>
      <c r="E168" s="194">
        <v>4261.2700000000004</v>
      </c>
      <c r="F168" s="45">
        <f t="shared" si="26"/>
        <v>48.92668924737356</v>
      </c>
    </row>
    <row r="169" spans="1:6" ht="12.75" customHeight="1" x14ac:dyDescent="0.2">
      <c r="A169" s="63">
        <v>3214</v>
      </c>
      <c r="B169" s="64" t="s">
        <v>339</v>
      </c>
      <c r="C169" s="247" t="s">
        <v>340</v>
      </c>
      <c r="D169" s="194">
        <v>127.5</v>
      </c>
      <c r="E169" s="194">
        <v>114.5</v>
      </c>
      <c r="F169" s="45">
        <f t="shared" si="26"/>
        <v>89.803921568627459</v>
      </c>
    </row>
    <row r="170" spans="1:6" ht="12.75" customHeight="1" x14ac:dyDescent="0.2">
      <c r="A170" s="63">
        <v>322</v>
      </c>
      <c r="B170" s="64" t="s">
        <v>341</v>
      </c>
      <c r="C170" s="247" t="s">
        <v>342</v>
      </c>
      <c r="D170" s="60">
        <f t="shared" ref="D170:E170" si="34">SUM(D171:D177)</f>
        <v>170919.48</v>
      </c>
      <c r="E170" s="60">
        <f t="shared" si="34"/>
        <v>209556.88000000003</v>
      </c>
      <c r="F170" s="45">
        <f t="shared" si="26"/>
        <v>122.60561522887853</v>
      </c>
    </row>
    <row r="171" spans="1:6" ht="12.75" customHeight="1" x14ac:dyDescent="0.2">
      <c r="A171" s="63">
        <v>3221</v>
      </c>
      <c r="B171" s="64" t="s">
        <v>343</v>
      </c>
      <c r="C171" s="247" t="s">
        <v>344</v>
      </c>
      <c r="D171" s="194">
        <v>16903.48</v>
      </c>
      <c r="E171" s="194">
        <v>18996.509999999998</v>
      </c>
      <c r="F171" s="45">
        <f t="shared" si="26"/>
        <v>112.38224318306051</v>
      </c>
    </row>
    <row r="172" spans="1:6" ht="12.75" customHeight="1" x14ac:dyDescent="0.2">
      <c r="A172" s="63">
        <v>3222</v>
      </c>
      <c r="B172" s="64" t="s">
        <v>345</v>
      </c>
      <c r="C172" s="247" t="s">
        <v>346</v>
      </c>
      <c r="D172" s="194">
        <v>108211.29</v>
      </c>
      <c r="E172" s="194">
        <v>139256.29</v>
      </c>
      <c r="F172" s="45">
        <f t="shared" si="26"/>
        <v>128.68924305402885</v>
      </c>
    </row>
    <row r="173" spans="1:6" ht="12.75" customHeight="1" x14ac:dyDescent="0.2">
      <c r="A173" s="63">
        <v>3223</v>
      </c>
      <c r="B173" s="65" t="s">
        <v>347</v>
      </c>
      <c r="C173" s="247" t="s">
        <v>348</v>
      </c>
      <c r="D173" s="194">
        <v>38135.300000000003</v>
      </c>
      <c r="E173" s="194">
        <v>47012.57</v>
      </c>
      <c r="F173" s="45">
        <f t="shared" si="26"/>
        <v>123.27835365134139</v>
      </c>
    </row>
    <row r="174" spans="1:6" ht="12.75" customHeight="1" x14ac:dyDescent="0.2">
      <c r="A174" s="63">
        <v>3224</v>
      </c>
      <c r="B174" s="65" t="s">
        <v>349</v>
      </c>
      <c r="C174" s="247" t="s">
        <v>350</v>
      </c>
      <c r="D174" s="194">
        <v>2927.38</v>
      </c>
      <c r="E174" s="194">
        <v>2848.16</v>
      </c>
      <c r="F174" s="45">
        <f t="shared" si="26"/>
        <v>97.293825878430525</v>
      </c>
    </row>
    <row r="175" spans="1:6" ht="12.75" customHeight="1" x14ac:dyDescent="0.2">
      <c r="A175" s="63">
        <v>3225</v>
      </c>
      <c r="B175" s="65" t="s">
        <v>351</v>
      </c>
      <c r="C175" s="247" t="s">
        <v>352</v>
      </c>
      <c r="D175" s="194">
        <v>4205.99</v>
      </c>
      <c r="E175" s="194">
        <v>1289.3699999999999</v>
      </c>
      <c r="F175" s="45">
        <f t="shared" si="26"/>
        <v>30.655565039384307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536.04</v>
      </c>
      <c r="E177" s="194">
        <v>153.97999999999999</v>
      </c>
      <c r="F177" s="45">
        <f t="shared" si="26"/>
        <v>28.725468248638165</v>
      </c>
    </row>
    <row r="178" spans="1:6" ht="12.75" customHeight="1" x14ac:dyDescent="0.2">
      <c r="A178" s="63">
        <v>323</v>
      </c>
      <c r="B178" s="65" t="s">
        <v>357</v>
      </c>
      <c r="C178" s="247" t="s">
        <v>358</v>
      </c>
      <c r="D178" s="60">
        <f t="shared" ref="D178:E178" si="35">SUM(D179:D187)</f>
        <v>72760.780000000013</v>
      </c>
      <c r="E178" s="60">
        <f t="shared" si="35"/>
        <v>75442.42</v>
      </c>
      <c r="F178" s="45">
        <f t="shared" si="26"/>
        <v>103.68555697176416</v>
      </c>
    </row>
    <row r="179" spans="1:6" ht="12.75" customHeight="1" x14ac:dyDescent="0.2">
      <c r="A179" s="63">
        <v>3231</v>
      </c>
      <c r="B179" s="65" t="s">
        <v>359</v>
      </c>
      <c r="C179" s="247" t="s">
        <v>360</v>
      </c>
      <c r="D179" s="194">
        <v>10012.39</v>
      </c>
      <c r="E179" s="194">
        <v>8317.09</v>
      </c>
      <c r="F179" s="45">
        <f t="shared" si="26"/>
        <v>83.067978774298652</v>
      </c>
    </row>
    <row r="180" spans="1:6" ht="12.75" customHeight="1" x14ac:dyDescent="0.2">
      <c r="A180" s="63">
        <v>3232</v>
      </c>
      <c r="B180" s="65" t="s">
        <v>361</v>
      </c>
      <c r="C180" s="247" t="s">
        <v>362</v>
      </c>
      <c r="D180" s="194">
        <v>22213.65</v>
      </c>
      <c r="E180" s="194">
        <v>20707.28</v>
      </c>
      <c r="F180" s="45">
        <f t="shared" si="26"/>
        <v>93.218719120900872</v>
      </c>
    </row>
    <row r="181" spans="1:6" ht="12.75" customHeight="1" x14ac:dyDescent="0.2">
      <c r="A181" s="63">
        <v>3233</v>
      </c>
      <c r="B181" s="65" t="s">
        <v>363</v>
      </c>
      <c r="C181" s="247" t="s">
        <v>364</v>
      </c>
      <c r="D181" s="194">
        <v>254.88</v>
      </c>
      <c r="E181" s="194">
        <v>254.88</v>
      </c>
      <c r="F181" s="45">
        <f t="shared" si="26"/>
        <v>100</v>
      </c>
    </row>
    <row r="182" spans="1:6" ht="12.75" customHeight="1" x14ac:dyDescent="0.2">
      <c r="A182" s="63">
        <v>3234</v>
      </c>
      <c r="B182" s="65" t="s">
        <v>365</v>
      </c>
      <c r="C182" s="247" t="s">
        <v>366</v>
      </c>
      <c r="D182" s="194">
        <v>8455.68</v>
      </c>
      <c r="E182" s="194">
        <v>9960.34</v>
      </c>
      <c r="F182" s="45">
        <f t="shared" si="26"/>
        <v>117.79466583409021</v>
      </c>
    </row>
    <row r="183" spans="1:6" ht="12.75" customHeight="1" x14ac:dyDescent="0.2">
      <c r="A183" s="63">
        <v>3235</v>
      </c>
      <c r="B183" s="64" t="s">
        <v>367</v>
      </c>
      <c r="C183" s="247" t="s">
        <v>368</v>
      </c>
      <c r="D183" s="194">
        <v>1125</v>
      </c>
      <c r="E183" s="194"/>
      <c r="F183" s="45">
        <f t="shared" si="26"/>
        <v>0</v>
      </c>
    </row>
    <row r="184" spans="1:6" ht="12.75" customHeight="1" x14ac:dyDescent="0.2">
      <c r="A184" s="63">
        <v>3236</v>
      </c>
      <c r="B184" s="64" t="s">
        <v>369</v>
      </c>
      <c r="C184" s="247" t="s">
        <v>370</v>
      </c>
      <c r="D184" s="194">
        <v>10396.459999999999</v>
      </c>
      <c r="E184" s="194">
        <v>2515.0500000000002</v>
      </c>
      <c r="F184" s="45">
        <f t="shared" si="26"/>
        <v>24.191407459846914</v>
      </c>
    </row>
    <row r="185" spans="1:6" ht="12.75" customHeight="1" x14ac:dyDescent="0.2">
      <c r="A185" s="63">
        <v>3237</v>
      </c>
      <c r="B185" s="64" t="s">
        <v>371</v>
      </c>
      <c r="C185" s="247" t="s">
        <v>372</v>
      </c>
      <c r="D185" s="194">
        <v>8660.26</v>
      </c>
      <c r="E185" s="194">
        <v>4463.37</v>
      </c>
      <c r="F185" s="45">
        <f t="shared" si="26"/>
        <v>51.538521938140427</v>
      </c>
    </row>
    <row r="186" spans="1:6" ht="12.75" customHeight="1" x14ac:dyDescent="0.2">
      <c r="A186" s="63">
        <v>3238</v>
      </c>
      <c r="B186" s="64" t="s">
        <v>373</v>
      </c>
      <c r="C186" s="247" t="s">
        <v>374</v>
      </c>
      <c r="D186" s="194">
        <v>4396.1899999999996</v>
      </c>
      <c r="E186" s="194">
        <v>4727.45</v>
      </c>
      <c r="F186" s="45">
        <f t="shared" si="26"/>
        <v>107.53516112815871</v>
      </c>
    </row>
    <row r="187" spans="1:6" ht="12.75" customHeight="1" x14ac:dyDescent="0.2">
      <c r="A187" s="63">
        <v>3239</v>
      </c>
      <c r="B187" s="64" t="s">
        <v>375</v>
      </c>
      <c r="C187" s="247" t="s">
        <v>376</v>
      </c>
      <c r="D187" s="194">
        <v>7246.27</v>
      </c>
      <c r="E187" s="194">
        <v>24496.959999999999</v>
      </c>
      <c r="F187" s="45">
        <f t="shared" si="26"/>
        <v>338.06303104907761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7036.9600000000009</v>
      </c>
      <c r="E194" s="60">
        <f t="shared" si="36"/>
        <v>5398.58</v>
      </c>
      <c r="F194" s="45">
        <f t="shared" si="26"/>
        <v>76.717503012664551</v>
      </c>
    </row>
    <row r="195" spans="1:6" ht="12.75" customHeight="1" x14ac:dyDescent="0.2">
      <c r="A195" s="63">
        <v>3291</v>
      </c>
      <c r="B195" s="183" t="s">
        <v>391</v>
      </c>
      <c r="C195" s="247" t="s">
        <v>392</v>
      </c>
      <c r="D195" s="194">
        <v>2801.52</v>
      </c>
      <c r="E195" s="194">
        <v>3023.32</v>
      </c>
      <c r="F195" s="45">
        <f t="shared" si="26"/>
        <v>107.91713070047689</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238.35</v>
      </c>
      <c r="E197" s="194">
        <v>57.4</v>
      </c>
      <c r="F197" s="45">
        <f t="shared" si="26"/>
        <v>24.082232011747433</v>
      </c>
    </row>
    <row r="198" spans="1:6" ht="12.75" customHeight="1" x14ac:dyDescent="0.2">
      <c r="A198" s="63">
        <v>3294</v>
      </c>
      <c r="B198" s="64" t="s">
        <v>397</v>
      </c>
      <c r="C198" s="247" t="s">
        <v>398</v>
      </c>
      <c r="D198" s="194">
        <v>163.09</v>
      </c>
      <c r="E198" s="194">
        <v>220</v>
      </c>
      <c r="F198" s="45">
        <f t="shared" si="26"/>
        <v>134.89484333803421</v>
      </c>
    </row>
    <row r="199" spans="1:6" ht="12.75" customHeight="1" x14ac:dyDescent="0.2">
      <c r="A199" s="63">
        <v>3295</v>
      </c>
      <c r="B199" s="64" t="s">
        <v>399</v>
      </c>
      <c r="C199" s="247" t="s">
        <v>400</v>
      </c>
      <c r="D199" s="194">
        <v>308.57</v>
      </c>
      <c r="E199" s="194">
        <v>199.36</v>
      </c>
      <c r="F199" s="45">
        <f t="shared" si="26"/>
        <v>64.607706517159812</v>
      </c>
    </row>
    <row r="200" spans="1:6" ht="12.75" customHeight="1" x14ac:dyDescent="0.2">
      <c r="A200" s="63" t="s">
        <v>401</v>
      </c>
      <c r="B200" s="64" t="s">
        <v>402</v>
      </c>
      <c r="C200" s="247" t="s">
        <v>401</v>
      </c>
      <c r="D200" s="194">
        <v>1787.66</v>
      </c>
      <c r="E200" s="194">
        <v>30</v>
      </c>
      <c r="F200" s="45">
        <f t="shared" si="26"/>
        <v>1.6781714643724199</v>
      </c>
    </row>
    <row r="201" spans="1:6" ht="12.75" customHeight="1" x14ac:dyDescent="0.2">
      <c r="A201" s="63">
        <v>3299</v>
      </c>
      <c r="B201" s="64" t="s">
        <v>403</v>
      </c>
      <c r="C201" s="247" t="s">
        <v>404</v>
      </c>
      <c r="D201" s="194">
        <v>1737.77</v>
      </c>
      <c r="E201" s="194">
        <v>1868.5</v>
      </c>
      <c r="F201" s="45">
        <f t="shared" si="26"/>
        <v>107.52285975704494</v>
      </c>
    </row>
    <row r="202" spans="1:6" ht="12.75" customHeight="1" x14ac:dyDescent="0.2">
      <c r="A202" s="63">
        <v>34</v>
      </c>
      <c r="B202" s="183" t="s">
        <v>405</v>
      </c>
      <c r="C202" s="247" t="s">
        <v>406</v>
      </c>
      <c r="D202" s="60">
        <f t="shared" ref="D202:E202" si="37">D203+D208+D216</f>
        <v>2212.54</v>
      </c>
      <c r="E202" s="60">
        <f t="shared" si="37"/>
        <v>875.46</v>
      </c>
      <c r="F202" s="45">
        <f t="shared" si="26"/>
        <v>39.568098203874278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2212.54</v>
      </c>
      <c r="E216" s="60">
        <f t="shared" si="40"/>
        <v>875.46</v>
      </c>
      <c r="F216" s="45">
        <f t="shared" si="26"/>
        <v>39.568098203874278</v>
      </c>
    </row>
    <row r="217" spans="1:6" ht="12.75" customHeight="1" x14ac:dyDescent="0.2">
      <c r="A217" s="63">
        <v>3431</v>
      </c>
      <c r="B217" s="182" t="s">
        <v>435</v>
      </c>
      <c r="C217" s="247" t="s">
        <v>436</v>
      </c>
      <c r="D217" s="194">
        <v>421.4</v>
      </c>
      <c r="E217" s="194">
        <v>875.46</v>
      </c>
      <c r="F217" s="45">
        <f t="shared" si="26"/>
        <v>207.75035595633605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1791.14</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48012.73</v>
      </c>
      <c r="E262" s="60">
        <f t="shared" si="55"/>
        <v>52099.03</v>
      </c>
      <c r="F262" s="45">
        <f t="shared" ref="F262:F268" si="56">IF(D262&lt;&gt;0,IF(E262/D262&gt;=100,"&gt;&gt;100",E262/D262*100),"-")</f>
        <v>108.51086784692311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48012.73</v>
      </c>
      <c r="E269" s="60">
        <f t="shared" si="58"/>
        <v>52099.03</v>
      </c>
      <c r="F269" s="45">
        <f t="shared" ref="F269:F272" si="59">IF(D269&lt;&gt;0,IF(E269/D269&gt;=100,"&gt;&gt;100",E269/D269*100),"-")</f>
        <v>108.51086784692311</v>
      </c>
    </row>
    <row r="270" spans="1:6" ht="12.75" customHeight="1" x14ac:dyDescent="0.2">
      <c r="A270" s="63">
        <v>3721</v>
      </c>
      <c r="B270" s="65" t="s">
        <v>532</v>
      </c>
      <c r="C270" s="247" t="s">
        <v>533</v>
      </c>
      <c r="D270" s="194">
        <v>1040</v>
      </c>
      <c r="E270" s="194">
        <v>340</v>
      </c>
      <c r="F270" s="45">
        <f t="shared" si="59"/>
        <v>32.692307692307693</v>
      </c>
    </row>
    <row r="271" spans="1:6" ht="12.75" customHeight="1" x14ac:dyDescent="0.2">
      <c r="A271" s="63">
        <v>3722</v>
      </c>
      <c r="B271" s="65" t="s">
        <v>534</v>
      </c>
      <c r="C271" s="247" t="s">
        <v>535</v>
      </c>
      <c r="D271" s="194">
        <v>46972.73</v>
      </c>
      <c r="E271" s="194">
        <v>51759.03</v>
      </c>
      <c r="F271" s="45">
        <f t="shared" si="59"/>
        <v>110.18952911614888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1512.98</v>
      </c>
      <c r="E273" s="60">
        <f t="shared" si="60"/>
        <v>1877.03</v>
      </c>
      <c r="F273" s="45">
        <f t="shared" ref="F273:F277" si="61">IF(D273&lt;&gt;0,IF(E273/D273&gt;=100,"&gt;&gt;100",E273/D273*100),"-")</f>
        <v>124.06178535076471</v>
      </c>
    </row>
    <row r="274" spans="1:6" ht="12.75" customHeight="1" x14ac:dyDescent="0.2">
      <c r="A274" s="63">
        <v>381</v>
      </c>
      <c r="B274" s="64" t="s">
        <v>540</v>
      </c>
      <c r="C274" s="247" t="s">
        <v>541</v>
      </c>
      <c r="D274" s="60">
        <f t="shared" ref="D274:E274" si="62">SUM(D275:D277)</f>
        <v>1512.98</v>
      </c>
      <c r="E274" s="60">
        <f t="shared" si="62"/>
        <v>1530.36</v>
      </c>
      <c r="F274" s="45">
        <f t="shared" si="61"/>
        <v>101.14872635461143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1512.98</v>
      </c>
      <c r="E276" s="194">
        <v>1530.36</v>
      </c>
      <c r="F276" s="45">
        <f t="shared" si="61"/>
        <v>101.14872635461143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346.67</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346.67</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2137597.6800000002</v>
      </c>
      <c r="E299" s="60">
        <f>E152-E297+E298</f>
        <v>2566336.1099999994</v>
      </c>
      <c r="F299" s="45">
        <f t="shared" si="68"/>
        <v>120.05702167491121</v>
      </c>
    </row>
    <row r="300" spans="1:6" ht="12.75" customHeight="1" x14ac:dyDescent="0.2">
      <c r="A300" s="63" t="s">
        <v>581</v>
      </c>
      <c r="B300" s="64" t="s">
        <v>592</v>
      </c>
      <c r="C300" s="247" t="s">
        <v>593</v>
      </c>
      <c r="D300" s="60">
        <f>IF(D6&gt;=D299,D6-D299,0)</f>
        <v>99000.629999999888</v>
      </c>
      <c r="E300" s="60">
        <f>IF(E6&gt;=E299,E6-E299,0)</f>
        <v>0</v>
      </c>
      <c r="F300" s="45">
        <f t="shared" si="68"/>
        <v>0</v>
      </c>
    </row>
    <row r="301" spans="1:6" ht="12.75" customHeight="1" x14ac:dyDescent="0.2">
      <c r="A301" s="63" t="s">
        <v>581</v>
      </c>
      <c r="B301" s="64" t="s">
        <v>594</v>
      </c>
      <c r="C301" s="247" t="s">
        <v>595</v>
      </c>
      <c r="D301" s="60">
        <f>IF(D299&gt;=D6,D299-D6,0)</f>
        <v>0</v>
      </c>
      <c r="E301" s="60">
        <f>IF(E299&gt;=E6,E299-E6,0)</f>
        <v>83407.299999999348</v>
      </c>
      <c r="F301" s="45" t="str">
        <f t="shared" si="68"/>
        <v>-</v>
      </c>
    </row>
    <row r="302" spans="1:6" ht="12.75" customHeight="1" x14ac:dyDescent="0.2">
      <c r="A302" s="63">
        <v>92211</v>
      </c>
      <c r="B302" s="64" t="s">
        <v>596</v>
      </c>
      <c r="C302" s="247" t="s">
        <v>597</v>
      </c>
      <c r="D302" s="194">
        <v>33081.870000000003</v>
      </c>
      <c r="E302" s="194">
        <v>144082.38</v>
      </c>
      <c r="F302" s="45">
        <f t="shared" si="68"/>
        <v>435.53275555462852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5627.89</v>
      </c>
      <c r="E304" s="194">
        <v>146183.16</v>
      </c>
      <c r="F304" s="45">
        <f t="shared" si="68"/>
        <v>2597.4772072659557</v>
      </c>
    </row>
    <row r="305" spans="1:6" ht="12" x14ac:dyDescent="0.2">
      <c r="A305" s="63">
        <v>9661</v>
      </c>
      <c r="B305" s="220" t="s">
        <v>602</v>
      </c>
      <c r="C305" s="247" t="s">
        <v>603</v>
      </c>
      <c r="D305" s="194">
        <v>1367.84</v>
      </c>
      <c r="E305" s="194">
        <v>1030.72</v>
      </c>
      <c r="F305" s="45">
        <f t="shared" si="68"/>
        <v>75.353842554684775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59118.149999999994</v>
      </c>
      <c r="E360" s="60">
        <f t="shared" si="86"/>
        <v>70177.399999999994</v>
      </c>
      <c r="F360" s="45">
        <f t="shared" si="72"/>
        <v>118.70702990536748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59118.149999999994</v>
      </c>
      <c r="E373" s="60">
        <f t="shared" si="90"/>
        <v>70177.399999999994</v>
      </c>
      <c r="F373" s="45">
        <f t="shared" si="72"/>
        <v>118.70702990536748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16731.09</v>
      </c>
      <c r="E379" s="60">
        <f t="shared" si="92"/>
        <v>10710.7</v>
      </c>
      <c r="F379" s="45">
        <f t="shared" si="72"/>
        <v>64.016749655880162</v>
      </c>
    </row>
    <row r="380" spans="1:6" ht="12.75" customHeight="1" x14ac:dyDescent="0.2">
      <c r="A380" s="63">
        <v>4221</v>
      </c>
      <c r="B380" s="64" t="s">
        <v>647</v>
      </c>
      <c r="C380" s="247" t="s">
        <v>739</v>
      </c>
      <c r="D380" s="194">
        <v>14320.48</v>
      </c>
      <c r="E380" s="194">
        <v>10598.2</v>
      </c>
      <c r="F380" s="45">
        <f t="shared" si="72"/>
        <v>74.007295844832015</v>
      </c>
    </row>
    <row r="381" spans="1:6" ht="12.75" customHeight="1" x14ac:dyDescent="0.2">
      <c r="A381" s="63">
        <v>4222</v>
      </c>
      <c r="B381" s="64" t="s">
        <v>740</v>
      </c>
      <c r="C381" s="247" t="s">
        <v>741</v>
      </c>
      <c r="D381" s="194">
        <v>329</v>
      </c>
      <c r="E381" s="194">
        <v>112.5</v>
      </c>
      <c r="F381" s="45">
        <f t="shared" si="72"/>
        <v>34.194528875379937</v>
      </c>
    </row>
    <row r="382" spans="1:6" ht="12.75" customHeight="1" x14ac:dyDescent="0.2">
      <c r="A382" s="63">
        <v>4223</v>
      </c>
      <c r="B382" s="64" t="s">
        <v>651</v>
      </c>
      <c r="C382" s="247" t="s">
        <v>742</v>
      </c>
      <c r="D382" s="194">
        <v>624.9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1456.71</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42387.06</v>
      </c>
      <c r="E393" s="60">
        <f t="shared" si="94"/>
        <v>59466.7</v>
      </c>
      <c r="F393" s="45">
        <f t="shared" si="72"/>
        <v>140.29446722655453</v>
      </c>
    </row>
    <row r="394" spans="1:6" ht="12.75" customHeight="1" x14ac:dyDescent="0.2">
      <c r="A394" s="63">
        <v>4241</v>
      </c>
      <c r="B394" s="64" t="s">
        <v>756</v>
      </c>
      <c r="C394" s="247" t="s">
        <v>757</v>
      </c>
      <c r="D394" s="194">
        <v>42387.06</v>
      </c>
      <c r="E394" s="194">
        <v>59466.7</v>
      </c>
      <c r="F394" s="45">
        <f t="shared" si="72"/>
        <v>140.29446722655453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59118.149999999994</v>
      </c>
      <c r="E418" s="60">
        <f t="shared" si="102"/>
        <v>70177.399999999994</v>
      </c>
      <c r="F418" s="45">
        <f t="shared" si="72"/>
        <v>118.70702990536748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67515.240000000005</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2236598.31</v>
      </c>
      <c r="E422" s="60">
        <f>E6+E308</f>
        <v>2482928.81</v>
      </c>
      <c r="F422" s="45">
        <f t="shared" si="72"/>
        <v>111.01362273675331</v>
      </c>
    </row>
    <row r="423" spans="1:6" ht="12.75" customHeight="1" x14ac:dyDescent="0.2">
      <c r="A423" s="63" t="s">
        <v>581</v>
      </c>
      <c r="B423" s="64" t="s">
        <v>804</v>
      </c>
      <c r="C423" s="247" t="s">
        <v>805</v>
      </c>
      <c r="D423" s="60">
        <f t="shared" ref="D423:E423" si="103">D299+D360</f>
        <v>2196715.83</v>
      </c>
      <c r="E423" s="60">
        <f t="shared" si="103"/>
        <v>2636513.5099999993</v>
      </c>
      <c r="F423" s="45">
        <f t="shared" si="72"/>
        <v>120.0206906143158</v>
      </c>
    </row>
    <row r="424" spans="1:6" ht="12.75" customHeight="1" x14ac:dyDescent="0.2">
      <c r="A424" s="63" t="s">
        <v>581</v>
      </c>
      <c r="B424" s="64" t="s">
        <v>806</v>
      </c>
      <c r="C424" s="247" t="s">
        <v>807</v>
      </c>
      <c r="D424" s="60">
        <f t="shared" ref="D424:E424" si="104">IF(D422&gt;=D423,D422-D423,0)</f>
        <v>39882.479999999981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153584.69999999925</v>
      </c>
      <c r="F425" s="45" t="str">
        <f t="shared" si="72"/>
        <v>-</v>
      </c>
    </row>
    <row r="426" spans="1:6" ht="12.75" customHeight="1" x14ac:dyDescent="0.2">
      <c r="A426" s="251" t="s">
        <v>810</v>
      </c>
      <c r="B426" s="183" t="s">
        <v>811</v>
      </c>
      <c r="C426" s="252" t="s">
        <v>812</v>
      </c>
      <c r="D426" s="60">
        <f t="shared" ref="D426:E426" si="106">IF(D302-D303+D419-D420&gt;=0,D302-D303+D419-D420,0)</f>
        <v>33081.870000000003</v>
      </c>
      <c r="E426" s="60">
        <f t="shared" si="106"/>
        <v>76567.14</v>
      </c>
      <c r="F426" s="45">
        <f t="shared" si="72"/>
        <v>231.44743631481529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5627.89</v>
      </c>
      <c r="E428" s="81">
        <f t="shared" si="108"/>
        <v>146183.16</v>
      </c>
      <c r="F428" s="61">
        <f t="shared" si="72"/>
        <v>2597.4772072659557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3602.79</v>
      </c>
      <c r="E641" s="194">
        <v>0</v>
      </c>
      <c r="F641" s="45">
        <f t="shared" si="109"/>
        <v>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2236598.31</v>
      </c>
      <c r="E643" s="60">
        <f>E422+E430</f>
        <v>2482928.81</v>
      </c>
      <c r="F643" s="45">
        <f t="shared" si="109"/>
        <v>111.01362273675331</v>
      </c>
    </row>
    <row r="644" spans="1:6" ht="12.75" customHeight="1" x14ac:dyDescent="0.2">
      <c r="A644" s="63" t="s">
        <v>581</v>
      </c>
      <c r="B644" s="64" t="s">
        <v>1237</v>
      </c>
      <c r="C644" s="247" t="s">
        <v>1238</v>
      </c>
      <c r="D644" s="60">
        <f>D423+D535</f>
        <v>2196715.83</v>
      </c>
      <c r="E644" s="60">
        <f>E423+E535</f>
        <v>2636513.5099999993</v>
      </c>
      <c r="F644" s="45">
        <f t="shared" si="109"/>
        <v>120.0206906143158</v>
      </c>
    </row>
    <row r="645" spans="1:6" ht="12.75" customHeight="1" x14ac:dyDescent="0.2">
      <c r="A645" s="63" t="s">
        <v>581</v>
      </c>
      <c r="B645" s="64" t="s">
        <v>1239</v>
      </c>
      <c r="C645" s="247" t="s">
        <v>1240</v>
      </c>
      <c r="D645" s="60">
        <f t="shared" ref="D645:E645" si="163">IF(D643&gt;=D644,D643-D644,0)</f>
        <v>39882.479999999981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153584.69999999925</v>
      </c>
      <c r="F646" s="45" t="str">
        <f t="shared" si="109"/>
        <v>-</v>
      </c>
    </row>
    <row r="647" spans="1:6" ht="24" x14ac:dyDescent="0.2">
      <c r="A647" s="251" t="s">
        <v>1243</v>
      </c>
      <c r="B647" s="64" t="s">
        <v>1244</v>
      </c>
      <c r="C647" s="252" t="s">
        <v>1243</v>
      </c>
      <c r="D647" s="60">
        <f>IF(D426-D427+D641-D642&gt;=0,D426-D427+D641-D642,0)</f>
        <v>36684.660000000003</v>
      </c>
      <c r="E647" s="60">
        <f>IF(E426-E427+E641-E642&gt;=0,E426-E427+E641-E642,0)</f>
        <v>76567.14</v>
      </c>
      <c r="F647" s="45">
        <f t="shared" si="109"/>
        <v>208.71704957876122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76567.139999999985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77017.559999999256</v>
      </c>
      <c r="F650" s="45" t="str">
        <f t="shared" si="109"/>
        <v>-</v>
      </c>
    </row>
    <row r="651" spans="1:6" ht="24" x14ac:dyDescent="0.2">
      <c r="A651" s="249" t="s">
        <v>1251</v>
      </c>
      <c r="B651" s="184" t="s">
        <v>1252</v>
      </c>
      <c r="C651" s="250" t="s">
        <v>1251</v>
      </c>
      <c r="D651" s="196">
        <v>154063.97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73513.06</v>
      </c>
      <c r="E653" s="194">
        <v>74942.539999999994</v>
      </c>
      <c r="F653" s="45">
        <f t="shared" ref="F653:F740" si="167">IF(D653&lt;&gt;0,IF(E653/D653&gt;=100,"&gt;&gt;100",E653/D653*100),"-")</f>
        <v>101.94452523129902</v>
      </c>
    </row>
    <row r="654" spans="1:6" ht="12.75" customHeight="1" x14ac:dyDescent="0.2">
      <c r="A654" s="63" t="s">
        <v>1256</v>
      </c>
      <c r="B654" s="64" t="s">
        <v>1257</v>
      </c>
      <c r="C654" s="247" t="s">
        <v>1256</v>
      </c>
      <c r="D654" s="194">
        <v>699516.32</v>
      </c>
      <c r="E654" s="194">
        <v>847980.71</v>
      </c>
      <c r="F654" s="45">
        <f t="shared" si="167"/>
        <v>121.22386365481795</v>
      </c>
    </row>
    <row r="655" spans="1:6" ht="12.75" customHeight="1" x14ac:dyDescent="0.2">
      <c r="A655" s="63" t="s">
        <v>1258</v>
      </c>
      <c r="B655" s="64" t="s">
        <v>1259</v>
      </c>
      <c r="C655" s="247" t="s">
        <v>1258</v>
      </c>
      <c r="D655" s="194">
        <v>698086.84</v>
      </c>
      <c r="E655" s="194">
        <v>811255.86</v>
      </c>
      <c r="F655" s="45">
        <f t="shared" si="167"/>
        <v>116.21130975624752</v>
      </c>
    </row>
    <row r="656" spans="1:6" ht="24" x14ac:dyDescent="0.2">
      <c r="A656" s="63">
        <v>11</v>
      </c>
      <c r="B656" s="64" t="s">
        <v>1260</v>
      </c>
      <c r="C656" s="247" t="s">
        <v>1261</v>
      </c>
      <c r="D656" s="60">
        <f t="shared" ref="D656:E656" si="168">+D653+D654-D655</f>
        <v>74942.539999999921</v>
      </c>
      <c r="E656" s="60">
        <f t="shared" si="168"/>
        <v>111667.39000000001</v>
      </c>
      <c r="F656" s="45">
        <f t="shared" si="167"/>
        <v>149.00401027240352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v>
      </c>
      <c r="E658" s="253">
        <v>80</v>
      </c>
      <c r="F658" s="45">
        <f t="shared" si="167"/>
        <v>129.03225806451613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59</v>
      </c>
      <c r="E660" s="253">
        <v>72</v>
      </c>
      <c r="F660" s="45">
        <f t="shared" si="167"/>
        <v>122.03389830508475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1659477.52</v>
      </c>
      <c r="E683" s="192">
        <v>1760012.03</v>
      </c>
      <c r="F683" s="71">
        <f t="shared" si="167"/>
        <v>106.05820258414829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77416.03</v>
      </c>
      <c r="E685" s="194">
        <v>58258.31</v>
      </c>
      <c r="F685" s="45">
        <f t="shared" si="167"/>
        <v>75.253548909702545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2768</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49640.61</v>
      </c>
      <c r="E724" s="192">
        <v>54028.24</v>
      </c>
      <c r="F724" s="71">
        <f t="shared" si="167"/>
        <v>108.83879146529422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1310.99</v>
      </c>
      <c r="E726" s="192">
        <v>784.24</v>
      </c>
      <c r="F726" s="71">
        <f t="shared" si="167"/>
        <v>59.820441040740199</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8835.35</v>
      </c>
      <c r="E732" s="192">
        <v>6048.7</v>
      </c>
      <c r="F732" s="71">
        <f t="shared" si="167"/>
        <v>68.460219459330972</v>
      </c>
    </row>
    <row r="733" spans="1:6" ht="12.75" customHeight="1" x14ac:dyDescent="0.2">
      <c r="A733" s="70">
        <v>31215</v>
      </c>
      <c r="B733" s="65" t="s">
        <v>1395</v>
      </c>
      <c r="C733" s="278" t="s">
        <v>1396</v>
      </c>
      <c r="D733" s="192">
        <v>4027.9</v>
      </c>
      <c r="E733" s="192">
        <v>3090.08</v>
      </c>
      <c r="F733" s="71">
        <f t="shared" si="167"/>
        <v>76.71689962511482</v>
      </c>
    </row>
    <row r="734" spans="1:6" ht="12.75" customHeight="1" x14ac:dyDescent="0.2">
      <c r="A734" s="70">
        <v>32121</v>
      </c>
      <c r="B734" s="65" t="s">
        <v>1397</v>
      </c>
      <c r="C734" s="278" t="s">
        <v>1398</v>
      </c>
      <c r="D734" s="192">
        <v>27100.3</v>
      </c>
      <c r="E734" s="192">
        <v>32411.62</v>
      </c>
      <c r="F734" s="71">
        <f t="shared" si="167"/>
        <v>119.59874982933769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9659.86</v>
      </c>
      <c r="E736" s="194">
        <v>1687.6</v>
      </c>
      <c r="F736" s="45">
        <f t="shared" si="167"/>
        <v>17.470232487841436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8000.27</v>
      </c>
      <c r="E738" s="194">
        <v>2838.37</v>
      </c>
      <c r="F738" s="45">
        <f t="shared" si="167"/>
        <v>35.47842760306839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2801.52</v>
      </c>
      <c r="E741" s="192">
        <v>3023.32</v>
      </c>
      <c r="F741" s="71">
        <f t="shared" ref="F741:F1006" si="169">IF(D741&lt;&gt;0,IF(E741/D741&gt;=100,"&gt;&gt;100",E741/D741*100),"-")</f>
        <v>107.91713070047689</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1040</v>
      </c>
      <c r="E850" s="194">
        <v>340</v>
      </c>
      <c r="F850" s="45">
        <f t="shared" si="169"/>
        <v>32.692307692307693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46972.73</v>
      </c>
      <c r="E855" s="194">
        <v>51759.03</v>
      </c>
      <c r="F855" s="45">
        <f t="shared" si="169"/>
        <v>110.18952911614888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E247" sqref="E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532199.29</v>
      </c>
      <c r="E6" s="180">
        <f t="shared" si="0"/>
        <v>503235.72999999992</v>
      </c>
      <c r="F6" s="181">
        <f t="shared" ref="F6:F298" si="1">IF(D6&gt;0,IF(E6/D6&gt;=100,"&gt;&gt;100",E6/D6*100),"-")</f>
        <v>94.557760496072802</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296453.43</v>
      </c>
      <c r="E7" s="79">
        <f t="shared" si="2"/>
        <v>244529.16999999993</v>
      </c>
      <c r="F7" s="71">
        <f t="shared" si="1"/>
        <v>82.484850993290891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296453.43</v>
      </c>
      <c r="E12" s="79">
        <f t="shared" si="3"/>
        <v>244529.16999999993</v>
      </c>
      <c r="F12" s="71">
        <f t="shared" si="1"/>
        <v>82.484850993290891</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175632.57999999996</v>
      </c>
      <c r="E13" s="79">
        <f t="shared" si="4"/>
        <v>173313.20999999996</v>
      </c>
      <c r="F13" s="71">
        <f t="shared" si="1"/>
        <v>98.679419274032185</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851562.48</v>
      </c>
      <c r="E15" s="192">
        <v>851562.48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675929.9</v>
      </c>
      <c r="E18" s="192">
        <v>678249.27</v>
      </c>
      <c r="F18" s="71">
        <f t="shared" si="1"/>
        <v>100.34313765377149</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96731.710000000021</v>
      </c>
      <c r="E19" s="79">
        <f t="shared" si="5"/>
        <v>71215.959999999963</v>
      </c>
      <c r="F19" s="71">
        <f t="shared" si="1"/>
        <v>73.622145209673178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275972.34000000003</v>
      </c>
      <c r="E20" s="192">
        <v>276686.11</v>
      </c>
      <c r="F20" s="71">
        <f t="shared" si="1"/>
        <v>100.25863823889016</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11450.97</v>
      </c>
      <c r="E21" s="192">
        <v>11563.47</v>
      </c>
      <c r="F21" s="71">
        <f t="shared" si="1"/>
        <v>100.98244952174358</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15463.52</v>
      </c>
      <c r="E22" s="192">
        <v>15463.52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2215.65</v>
      </c>
      <c r="E24" s="192">
        <v>2215.65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8969.49</v>
      </c>
      <c r="E25" s="192">
        <v>8969.49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24614.31</v>
      </c>
      <c r="E26" s="192">
        <v>24614.31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241954.57</v>
      </c>
      <c r="E28" s="192">
        <v>268296.59000000003</v>
      </c>
      <c r="F28" s="71">
        <f t="shared" si="1"/>
        <v>110.88717605127276</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24089.140000000014</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204042.22</v>
      </c>
      <c r="E36" s="192">
        <v>263508.92</v>
      </c>
      <c r="F36" s="71">
        <f t="shared" si="1"/>
        <v>129.14431140770768</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179953.08</v>
      </c>
      <c r="E40" s="192">
        <v>263508.92</v>
      </c>
      <c r="F40" s="71">
        <f t="shared" si="1"/>
        <v>146.43201438952863</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33789.19</v>
      </c>
      <c r="E54" s="192">
        <v>35078.559999999998</v>
      </c>
      <c r="F54" s="71">
        <f t="shared" si="1"/>
        <v>103.81592456048811</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33789.19</v>
      </c>
      <c r="E55" s="192">
        <v>35078.559999999998</v>
      </c>
      <c r="F55" s="71">
        <f t="shared" si="1"/>
        <v>103.81592456048811</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235745.86000000002</v>
      </c>
      <c r="E69" s="79">
        <f>E70+E82+E88+E119+E135+E147+E165+E171</f>
        <v>258706.56</v>
      </c>
      <c r="F69" s="71">
        <f t="shared" si="1"/>
        <v>109.73959839634087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74942.540000000008</v>
      </c>
      <c r="E70" s="79">
        <f t="shared" si="12"/>
        <v>111667.39</v>
      </c>
      <c r="F70" s="71">
        <f t="shared" si="1"/>
        <v>149.00401027240335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74859.69</v>
      </c>
      <c r="E71" s="79">
        <f t="shared" si="13"/>
        <v>111194.51</v>
      </c>
      <c r="F71" s="71">
        <f t="shared" si="1"/>
        <v>148.53723011676911</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74859.69</v>
      </c>
      <c r="E73" s="192">
        <v>111194.51</v>
      </c>
      <c r="F73" s="71">
        <f t="shared" si="1"/>
        <v>148.53723011676911</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82.85</v>
      </c>
      <c r="E80" s="192">
        <v>472.88</v>
      </c>
      <c r="F80" s="71">
        <f t="shared" si="1"/>
        <v>570.76644538322273</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1111.46</v>
      </c>
      <c r="E82" s="79">
        <f>SUM(E83:E85)-E86+E87</f>
        <v>856.01</v>
      </c>
      <c r="F82" s="71">
        <f t="shared" si="1"/>
        <v>77.016716750940205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1111.46</v>
      </c>
      <c r="E87" s="192">
        <v>856.01</v>
      </c>
      <c r="F87" s="71">
        <f t="shared" si="1"/>
        <v>77.016716750940205</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5627.89</v>
      </c>
      <c r="E147" s="79">
        <f t="shared" si="24"/>
        <v>146183.16</v>
      </c>
      <c r="F147" s="71">
        <f t="shared" si="1"/>
        <v>2597.4772072659557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139464.56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139464.56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4260.05</v>
      </c>
      <c r="E160" s="192">
        <v>5687.88</v>
      </c>
      <c r="F160" s="71">
        <f t="shared" si="1"/>
        <v>133.51674276123521</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1367.84</v>
      </c>
      <c r="E161" s="192">
        <v>1030.72</v>
      </c>
      <c r="F161" s="71">
        <f t="shared" si="1"/>
        <v>75.353842554684775</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154063.97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154063.97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532199.29</v>
      </c>
      <c r="E176" s="79">
        <f>E177+E251</f>
        <v>503235.73000000004</v>
      </c>
      <c r="F176" s="71">
        <f t="shared" si="1"/>
        <v>94.557760496072817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164335.25999999998</v>
      </c>
      <c r="E177" s="79">
        <f>E178+E197+E203+E219+E247+E248</f>
        <v>189540.96000000002</v>
      </c>
      <c r="F177" s="71">
        <f t="shared" si="1"/>
        <v>115.33797433368838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164335.25999999998</v>
      </c>
      <c r="E178" s="79">
        <f>SUM(E179:E181)+E185+E186+SUM(E194:E196)</f>
        <v>188163.7</v>
      </c>
      <c r="F178" s="71">
        <f t="shared" si="1"/>
        <v>114.49989490995422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151400.76999999999</v>
      </c>
      <c r="E179" s="192">
        <v>173869</v>
      </c>
      <c r="F179" s="71">
        <f t="shared" si="1"/>
        <v>114.84023496049591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11781.47</v>
      </c>
      <c r="E180" s="192">
        <v>14190.42</v>
      </c>
      <c r="F180" s="71">
        <f t="shared" si="1"/>
        <v>120.44693913408089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47.8</v>
      </c>
      <c r="E181" s="79">
        <f t="shared" si="28"/>
        <v>104.28</v>
      </c>
      <c r="F181" s="71">
        <f t="shared" si="1"/>
        <v>218.1589958158996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47.8</v>
      </c>
      <c r="E184" s="192">
        <v>104.28</v>
      </c>
      <c r="F184" s="71">
        <f t="shared" si="1"/>
        <v>218.1589958158996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1105.22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1377.26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367864.03</v>
      </c>
      <c r="E251" s="79">
        <f>+E252+E255-E264+E274+E291</f>
        <v>313694.77</v>
      </c>
      <c r="F251" s="71">
        <f t="shared" si="1"/>
        <v>85.27465161516335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285669</v>
      </c>
      <c r="E252" s="79">
        <f>E253-E254</f>
        <v>244529.17</v>
      </c>
      <c r="F252" s="71">
        <f t="shared" si="1"/>
        <v>85.598776906139634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285669</v>
      </c>
      <c r="E253" s="192">
        <v>244529.17</v>
      </c>
      <c r="F253" s="71">
        <f t="shared" si="1"/>
        <v>85.598776906139634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76567.14</v>
      </c>
      <c r="E255" s="79">
        <f>E256-E260</f>
        <v>-77017.56</v>
      </c>
      <c r="F255" s="71">
        <f t="shared" si="1"/>
        <v>-100.58826802202616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144082.38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144082.38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67515.240000000005</v>
      </c>
      <c r="E260" s="79">
        <f>SUM(E261:E263)</f>
        <v>77017.56</v>
      </c>
      <c r="F260" s="71">
        <f t="shared" si="1"/>
        <v>114.07433343938345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74515.94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67515.240000000005</v>
      </c>
      <c r="E262" s="192">
        <v>2501.62</v>
      </c>
      <c r="F262" s="71">
        <f t="shared" si="1"/>
        <v>3.7052671367235011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5627.89</v>
      </c>
      <c r="E274" s="79">
        <f>SUM(E275:E277)+SUM(E286:E290)</f>
        <v>146183.16</v>
      </c>
      <c r="F274" s="71">
        <f t="shared" si="1"/>
        <v>2597.4772072659557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139464.56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139464.56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5627.89</v>
      </c>
      <c r="E287" s="192">
        <v>5687.88</v>
      </c>
      <c r="F287" s="71">
        <f t="shared" si="39"/>
        <v>101.06594123197148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1030.72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15344.75</v>
      </c>
      <c r="E297" s="79">
        <f t="shared" si="42"/>
        <v>15344.75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15344.75</v>
      </c>
      <c r="E298" s="193">
        <v>15344.75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6718.6</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5627.89</v>
      </c>
      <c r="E303" s="192">
        <v>139464.56</v>
      </c>
      <c r="F303" s="71">
        <f t="shared" si="43"/>
        <v>2478.0967645067685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1111.46</v>
      </c>
      <c r="E308" s="192">
        <v>856.01</v>
      </c>
      <c r="F308" s="71">
        <f t="shared" si="43"/>
        <v>77.016716750940205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164335.26</v>
      </c>
      <c r="E337" s="192">
        <v>188163.7</v>
      </c>
      <c r="F337" s="71">
        <f t="shared" si="43"/>
        <v>114.49989490995421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1341.95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35.31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15344.75</v>
      </c>
      <c r="E387" s="192">
        <v>15344.75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K118" sqref="K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2196715.83</v>
      </c>
      <c r="E114" s="60">
        <f t="shared" si="22"/>
        <v>2636513.5100000002</v>
      </c>
      <c r="F114" s="45">
        <f t="shared" si="1"/>
        <v>120.02069061431584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2088504.54</v>
      </c>
      <c r="E115" s="60">
        <f t="shared" si="23"/>
        <v>2497257.2200000002</v>
      </c>
      <c r="F115" s="45">
        <f t="shared" si="1"/>
        <v>119.5715485492792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2088504.54</v>
      </c>
      <c r="E117" s="194">
        <v>2497257.2200000002</v>
      </c>
      <c r="F117" s="45">
        <f t="shared" si="1"/>
        <v>119.5715485492792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108211.29</v>
      </c>
      <c r="E126" s="194">
        <v>139256.29</v>
      </c>
      <c r="F126" s="45">
        <f t="shared" si="1"/>
        <v>128.68924305402885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2196715.83</v>
      </c>
      <c r="E141" s="81">
        <f t="shared" si="28"/>
        <v>2636513.5100000002</v>
      </c>
      <c r="F141" s="61">
        <f t="shared" si="1"/>
        <v>120.02069061431584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112217.23</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112217.23</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112217.23</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112217.23</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164335.26</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2482628.8699999996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2406145.4799999995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2021526.79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329788.92</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853.71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52099.03</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346.67</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1530.36</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70177.399999999994</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6305.99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2457423.17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2382317.04</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1999058.56</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327379.96999999997</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797.23</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52099.03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346.67</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2635.58</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70177.399999999994</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4928.7299999999996</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189540.95999999996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189540.96000000002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1377.26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188163.7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15501</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2025-11-26T12:43:51Z</cp:lastPrinted>
  <dcterms:created xsi:type="dcterms:W3CDTF">2022-04-01T05:14:30Z</dcterms:created>
  <dcterms:modified xsi:type="dcterms:W3CDTF">2026-01-30T10:30:19Z</dcterms:modified>
</cp:coreProperties>
</file>